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38240" windowHeight="19680" tabRatio="500" activeTab="2"/>
  </bookViews>
  <sheets>
    <sheet name="Sheet1" sheetId="4" r:id="rId1"/>
    <sheet name="Sheet2" sheetId="14" r:id="rId2"/>
    <sheet name="Summary" sheetId="12" r:id="rId3"/>
    <sheet name="PY" sheetId="13" r:id="rId4"/>
    <sheet name="Sheet3" sheetId="15" r:id="rId5"/>
    <sheet name="Sheet4" sheetId="16" r:id="rId6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" i="4"/>
  <c r="I5"/>
  <c r="G4"/>
  <c r="I4"/>
  <c r="G6"/>
  <c r="I6"/>
  <c r="G7"/>
  <c r="I7"/>
  <c r="G8"/>
  <c r="I8"/>
  <c r="G9"/>
  <c r="I9"/>
  <c r="G10"/>
  <c r="I10"/>
  <c r="G11"/>
  <c r="I11"/>
  <c r="J5"/>
  <c r="J6"/>
  <c r="J7"/>
  <c r="J8"/>
  <c r="J9"/>
  <c r="J10"/>
  <c r="J11"/>
  <c r="J4"/>
  <c r="I4" i="14"/>
  <c r="I10"/>
  <c r="G5"/>
  <c r="I5"/>
  <c r="G6"/>
  <c r="I6"/>
  <c r="G7"/>
  <c r="I7"/>
  <c r="G8"/>
  <c r="I8"/>
  <c r="G9"/>
  <c r="I9"/>
  <c r="G11"/>
  <c r="I11"/>
  <c r="F9" i="15"/>
  <c r="K9"/>
  <c r="H9"/>
  <c r="F8"/>
  <c r="K8"/>
  <c r="H8"/>
  <c r="F7"/>
  <c r="K7"/>
  <c r="H7"/>
  <c r="F6"/>
  <c r="K6"/>
  <c r="H6"/>
  <c r="F5"/>
  <c r="K5"/>
  <c r="H5"/>
  <c r="F4"/>
  <c r="K4"/>
  <c r="H4"/>
  <c r="F9" i="16"/>
  <c r="K9"/>
  <c r="H9"/>
  <c r="F8"/>
  <c r="K8"/>
  <c r="H8"/>
  <c r="F7"/>
  <c r="K7"/>
  <c r="H7"/>
  <c r="F6"/>
  <c r="K6"/>
  <c r="H6"/>
  <c r="F5"/>
  <c r="K5"/>
  <c r="H5"/>
  <c r="F4"/>
  <c r="K4"/>
  <c r="H4"/>
  <c r="H20" i="12"/>
  <c r="K20"/>
  <c r="H9"/>
  <c r="K9"/>
  <c r="H10"/>
  <c r="K10"/>
  <c r="H11"/>
  <c r="K11"/>
  <c r="H12"/>
  <c r="K12"/>
  <c r="H13"/>
  <c r="K13"/>
  <c r="H14"/>
  <c r="K14"/>
  <c r="H15"/>
  <c r="K15"/>
  <c r="H16"/>
  <c r="K16"/>
  <c r="H19"/>
  <c r="K19"/>
  <c r="H18"/>
  <c r="K18"/>
  <c r="H17"/>
  <c r="K17"/>
  <c r="L11"/>
  <c r="L12"/>
  <c r="L16"/>
  <c r="L9"/>
</calcChain>
</file>

<file path=xl/sharedStrings.xml><?xml version="1.0" encoding="utf-8"?>
<sst xmlns="http://schemas.openxmlformats.org/spreadsheetml/2006/main" count="217" uniqueCount="113">
  <si>
    <t>FINISH TIME</t>
    <phoneticPr fontId="3" type="noConversion"/>
  </si>
  <si>
    <t>ELAPSED TIME (SECONDS)</t>
    <phoneticPr fontId="3" type="noConversion"/>
  </si>
  <si>
    <t>FD 274</t>
    <phoneticPr fontId="3" type="noConversion"/>
  </si>
  <si>
    <t>Ken Wash</t>
    <phoneticPr fontId="3" type="noConversion"/>
  </si>
  <si>
    <t>John Minister</t>
    <phoneticPr fontId="3" type="noConversion"/>
  </si>
  <si>
    <t xml:space="preserve"> </t>
    <phoneticPr fontId="3" type="noConversion"/>
  </si>
  <si>
    <t>Laser N/N</t>
    <phoneticPr fontId="3" type="noConversion"/>
  </si>
  <si>
    <t>Laser N/N</t>
    <phoneticPr fontId="3" type="noConversion"/>
  </si>
  <si>
    <t>Nick Lynn</t>
    <phoneticPr fontId="3" type="noConversion"/>
  </si>
  <si>
    <t>Nick Lynn</t>
    <phoneticPr fontId="3" type="noConversion"/>
  </si>
  <si>
    <t>Firefly 3113</t>
    <phoneticPr fontId="3" type="noConversion"/>
  </si>
  <si>
    <t>George Rogers</t>
    <phoneticPr fontId="3" type="noConversion"/>
  </si>
  <si>
    <t>S/H</t>
    <phoneticPr fontId="3" type="noConversion"/>
  </si>
  <si>
    <t>S/H</t>
    <phoneticPr fontId="3" type="noConversion"/>
  </si>
  <si>
    <t>Wanderer</t>
    <phoneticPr fontId="3" type="noConversion"/>
  </si>
  <si>
    <t>John P</t>
    <phoneticPr fontId="3" type="noConversion"/>
  </si>
  <si>
    <t>John P</t>
    <phoneticPr fontId="3" type="noConversion"/>
  </si>
  <si>
    <t>GP 11944</t>
    <phoneticPr fontId="3" type="noConversion"/>
  </si>
  <si>
    <t>GP 11944</t>
    <phoneticPr fontId="3" type="noConversion"/>
  </si>
  <si>
    <t>Jo Roblin</t>
    <phoneticPr fontId="3" type="noConversion"/>
  </si>
  <si>
    <t>Jo Roblin</t>
    <phoneticPr fontId="3" type="noConversion"/>
  </si>
  <si>
    <t>Clare Whittaker</t>
    <phoneticPr fontId="3" type="noConversion"/>
  </si>
  <si>
    <t>Clare Whittaker</t>
    <phoneticPr fontId="3" type="noConversion"/>
  </si>
  <si>
    <t>WM Sprite 30</t>
    <phoneticPr fontId="3" type="noConversion"/>
  </si>
  <si>
    <t>Chris  Martin</t>
    <phoneticPr fontId="3" type="noConversion"/>
  </si>
  <si>
    <t>WIND STRENGTH: 2/3</t>
    <phoneticPr fontId="3" type="noConversion"/>
  </si>
  <si>
    <t>RACE:Legerton 4</t>
    <phoneticPr fontId="3" type="noConversion"/>
  </si>
  <si>
    <t>OOD: Phil/Andy B</t>
    <phoneticPr fontId="3" type="noConversion"/>
  </si>
  <si>
    <t xml:space="preserve"> </t>
    <phoneticPr fontId="3" type="noConversion"/>
  </si>
  <si>
    <t>Firefly 3113</t>
    <phoneticPr fontId="3" type="noConversion"/>
  </si>
  <si>
    <t>George Rogers</t>
    <phoneticPr fontId="3" type="noConversion"/>
  </si>
  <si>
    <t>S/H</t>
    <phoneticPr fontId="3" type="noConversion"/>
  </si>
  <si>
    <t xml:space="preserve">Wanderer </t>
    <phoneticPr fontId="3" type="noConversion"/>
  </si>
  <si>
    <t>DNF</t>
    <phoneticPr fontId="3" type="noConversion"/>
  </si>
  <si>
    <t>Chris Martin</t>
    <phoneticPr fontId="3" type="noConversion"/>
  </si>
  <si>
    <t>TROPHY NAME:</t>
  </si>
  <si>
    <t xml:space="preserve"> </t>
  </si>
  <si>
    <t>Helm</t>
  </si>
  <si>
    <t>Pts Total</t>
  </si>
  <si>
    <t>Series</t>
  </si>
  <si>
    <t>Less Discards</t>
  </si>
  <si>
    <t>Position</t>
  </si>
  <si>
    <t>Race 1</t>
  </si>
  <si>
    <t>Race 2</t>
  </si>
  <si>
    <t>Race 3</t>
  </si>
  <si>
    <t>Race 4</t>
  </si>
  <si>
    <t>Starters</t>
  </si>
  <si>
    <t>TOLLESBURY SAILING CLUB DINGHY RACING RESULTS</t>
  </si>
  <si>
    <t>START TIME</t>
  </si>
  <si>
    <t>FINISH TIME</t>
  </si>
  <si>
    <t>ELAPSED TIME (SECONDS)</t>
  </si>
  <si>
    <t>Nick Lynn</t>
  </si>
  <si>
    <t>George Rogers</t>
  </si>
  <si>
    <t>Roger Palmer</t>
  </si>
  <si>
    <t>Class</t>
  </si>
  <si>
    <t>Boat No</t>
  </si>
  <si>
    <t>Laser</t>
  </si>
  <si>
    <t>GP14</t>
  </si>
  <si>
    <t>HELM</t>
  </si>
  <si>
    <t>CREW</t>
  </si>
  <si>
    <t>PY</t>
  </si>
  <si>
    <t>CORRECTED TIME</t>
  </si>
  <si>
    <t>PY POSITION</t>
  </si>
  <si>
    <t>PPY</t>
  </si>
  <si>
    <t>PPY POSITION</t>
  </si>
  <si>
    <t>Topaz Vibe</t>
  </si>
  <si>
    <t>Laser 2</t>
  </si>
  <si>
    <t>OK</t>
  </si>
  <si>
    <t>Firefly S/H</t>
  </si>
  <si>
    <t>Merlin R (Hist)</t>
  </si>
  <si>
    <t>Mirror</t>
  </si>
  <si>
    <t>Vision</t>
  </si>
  <si>
    <t xml:space="preserve"> CLASS</t>
  </si>
  <si>
    <t>BOAT NO:</t>
  </si>
  <si>
    <t>WM Sprite</t>
  </si>
  <si>
    <t>Chris Martin</t>
  </si>
  <si>
    <t>Dave Walsh</t>
  </si>
  <si>
    <t xml:space="preserve"> N/N</t>
  </si>
  <si>
    <t>Ed Roblin</t>
  </si>
  <si>
    <t>Steve Graham</t>
  </si>
  <si>
    <t>Andrew Page</t>
  </si>
  <si>
    <t>Dan Mutch</t>
  </si>
  <si>
    <t>Mel</t>
  </si>
  <si>
    <t>Jess Palmer</t>
  </si>
  <si>
    <t>WIND STRENGTH: 3</t>
  </si>
  <si>
    <t>WIND DIRECTION: SE</t>
  </si>
  <si>
    <t>RACE: Legerton 1</t>
  </si>
  <si>
    <t>COURSE: 8p, 9s, 10p, 3p, 1p</t>
  </si>
  <si>
    <t>OOD: Rik / Lynn</t>
  </si>
  <si>
    <t>DATE: 27/08/2017</t>
  </si>
  <si>
    <t xml:space="preserve">WM Sprite </t>
  </si>
  <si>
    <t>DNS</t>
  </si>
  <si>
    <t>Legerton</t>
  </si>
  <si>
    <t>COURSE: 6s, 9s, 5p, 1p x2</t>
  </si>
  <si>
    <t>WIND STRENGTH: 2</t>
  </si>
  <si>
    <t>RACE: Legerton 2</t>
  </si>
  <si>
    <t>Firefly S/H</t>
    <phoneticPr fontId="3" type="noConversion"/>
  </si>
  <si>
    <t>George Rogers</t>
    <phoneticPr fontId="3" type="noConversion"/>
  </si>
  <si>
    <t>Wanderer</t>
    <phoneticPr fontId="3" type="noConversion"/>
  </si>
  <si>
    <t>John P</t>
    <phoneticPr fontId="3" type="noConversion"/>
  </si>
  <si>
    <t>GP14</t>
    <phoneticPr fontId="3" type="noConversion"/>
  </si>
  <si>
    <t>Jo Roblin</t>
    <phoneticPr fontId="3" type="noConversion"/>
  </si>
  <si>
    <t>FD</t>
    <phoneticPr fontId="3" type="noConversion"/>
  </si>
  <si>
    <t>Ken Wash</t>
    <phoneticPr fontId="3" type="noConversion"/>
  </si>
  <si>
    <t>TOLLESBURY SAILING CLUB DINGHY RACING RESULTS</t>
    <phoneticPr fontId="3" type="noConversion"/>
  </si>
  <si>
    <t>DATE: 28/8/17</t>
    <phoneticPr fontId="3" type="noConversion"/>
  </si>
  <si>
    <t>WIND STRENGTH: 2-3</t>
    <phoneticPr fontId="3" type="noConversion"/>
  </si>
  <si>
    <t>WIND DIRECTION: SE</t>
    <phoneticPr fontId="3" type="noConversion"/>
  </si>
  <si>
    <t>RACE: Legerton 3</t>
    <phoneticPr fontId="3" type="noConversion"/>
  </si>
  <si>
    <t>COURSE:</t>
    <phoneticPr fontId="3" type="noConversion"/>
  </si>
  <si>
    <t>OOD:Phil/Andy B</t>
    <phoneticPr fontId="3" type="noConversion"/>
  </si>
  <si>
    <t>BOAT NO: CLASS</t>
    <phoneticPr fontId="3" type="noConversion"/>
  </si>
  <si>
    <t>START TIME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</si>
</sst>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8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sz val="10"/>
      <name val="Verdana"/>
    </font>
    <font>
      <b/>
      <sz val="10"/>
      <name val="Verdana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49" fontId="0" fillId="0" borderId="1" xfId="0" applyNumberFormat="1" applyBorder="1"/>
    <xf numFmtId="1" fontId="0" fillId="0" borderId="1" xfId="0" applyNumberFormat="1" applyBorder="1"/>
    <xf numFmtId="21" fontId="0" fillId="0" borderId="1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1" applyFont="1"/>
    <xf numFmtId="0" fontId="6" fillId="0" borderId="0" xfId="1" applyFont="1"/>
    <xf numFmtId="0" fontId="5" fillId="0" borderId="0" xfId="1"/>
    <xf numFmtId="16" fontId="6" fillId="0" borderId="0" xfId="1" applyNumberFormat="1" applyFont="1"/>
    <xf numFmtId="0" fontId="0" fillId="0" borderId="1" xfId="0" applyNumberFormat="1" applyBorder="1"/>
    <xf numFmtId="46" fontId="0" fillId="0" borderId="0" xfId="0" applyNumberFormat="1"/>
    <xf numFmtId="21" fontId="0" fillId="0" borderId="0" xfId="0" applyNumberFormat="1"/>
    <xf numFmtId="0" fontId="5" fillId="0" borderId="0" xfId="1" applyFont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49" fontId="4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0" xfId="1" applyFo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11"/>
  <sheetViews>
    <sheetView view="pageLayout" workbookViewId="0">
      <selection activeCell="F16" sqref="F16"/>
    </sheetView>
  </sheetViews>
  <sheetFormatPr baseColWidth="10" defaultColWidth="11" defaultRowHeight="13"/>
  <cols>
    <col min="3" max="4" width="12.7109375" bestFit="1" customWidth="1"/>
    <col min="7" max="7" width="12.140625" customWidth="1"/>
    <col min="9" max="9" width="12.140625" customWidth="1"/>
    <col min="12" max="12" width="11.85546875" customWidth="1"/>
  </cols>
  <sheetData>
    <row r="1" spans="1:13" ht="18">
      <c r="B1" s="25" t="s">
        <v>47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B2" s="26" t="s">
        <v>89</v>
      </c>
      <c r="C2" s="26"/>
      <c r="D2" s="27" t="s">
        <v>84</v>
      </c>
      <c r="E2" s="28"/>
      <c r="F2" s="27" t="s">
        <v>85</v>
      </c>
      <c r="G2" s="28"/>
      <c r="H2" s="27" t="s">
        <v>86</v>
      </c>
      <c r="I2" s="28"/>
      <c r="J2" s="27" t="s">
        <v>87</v>
      </c>
      <c r="K2" s="28"/>
      <c r="L2" s="27" t="s">
        <v>88</v>
      </c>
      <c r="M2" s="28"/>
    </row>
    <row r="3" spans="1:13" ht="39">
      <c r="A3" s="5" t="s">
        <v>73</v>
      </c>
      <c r="B3" s="5" t="s">
        <v>72</v>
      </c>
      <c r="C3" s="5" t="s">
        <v>58</v>
      </c>
      <c r="D3" s="5" t="s">
        <v>59</v>
      </c>
      <c r="E3" s="6" t="s">
        <v>48</v>
      </c>
      <c r="F3" s="6" t="s">
        <v>49</v>
      </c>
      <c r="G3" s="7" t="s">
        <v>50</v>
      </c>
      <c r="H3" s="8" t="s">
        <v>60</v>
      </c>
      <c r="I3" s="7" t="s">
        <v>61</v>
      </c>
      <c r="J3" s="9" t="s">
        <v>62</v>
      </c>
      <c r="K3" s="8" t="s">
        <v>63</v>
      </c>
      <c r="L3" s="7" t="s">
        <v>61</v>
      </c>
      <c r="M3" s="9" t="s">
        <v>64</v>
      </c>
    </row>
    <row r="4" spans="1:13">
      <c r="A4" s="14">
        <v>30</v>
      </c>
      <c r="B4" s="2" t="s">
        <v>74</v>
      </c>
      <c r="C4" s="2" t="s">
        <v>75</v>
      </c>
      <c r="D4" s="2"/>
      <c r="E4" s="4">
        <v>0.65972222222222221</v>
      </c>
      <c r="F4" s="4">
        <v>0.6937268518518519</v>
      </c>
      <c r="G4" s="3">
        <f t="shared" ref="G4:G11" si="0">(F4-E4)*24*60*60</f>
        <v>2938.0000000000055</v>
      </c>
      <c r="H4" s="1">
        <v>1.2689999999999999</v>
      </c>
      <c r="I4" s="3">
        <f t="shared" ref="I4:I11" si="1">G4/H4</f>
        <v>2315.2088258471281</v>
      </c>
      <c r="J4" s="1">
        <f>RANK(I4,$I$4:$I$11,1)</f>
        <v>5</v>
      </c>
      <c r="K4" s="1"/>
      <c r="L4" s="3"/>
      <c r="M4" s="1"/>
    </row>
    <row r="5" spans="1:13">
      <c r="A5" s="14">
        <v>13939</v>
      </c>
      <c r="B5" s="2" t="s">
        <v>57</v>
      </c>
      <c r="C5" s="2" t="s">
        <v>76</v>
      </c>
      <c r="D5" s="2" t="s">
        <v>52</v>
      </c>
      <c r="E5" s="4">
        <v>0.65972222222222221</v>
      </c>
      <c r="F5" s="4">
        <v>0.6856712962962962</v>
      </c>
      <c r="G5" s="3">
        <f t="shared" si="0"/>
        <v>2241.9999999999923</v>
      </c>
      <c r="H5" s="1">
        <v>1.133</v>
      </c>
      <c r="I5" s="3">
        <f t="shared" si="1"/>
        <v>1978.8172992056418</v>
      </c>
      <c r="J5" s="1">
        <f t="shared" ref="J5:J11" si="2">RANK(I5,$I$4:$I$11,1)</f>
        <v>3</v>
      </c>
      <c r="K5" s="1"/>
      <c r="L5" s="3"/>
      <c r="M5" s="1"/>
    </row>
    <row r="6" spans="1:13">
      <c r="A6" s="14">
        <v>13866</v>
      </c>
      <c r="B6" s="2" t="s">
        <v>57</v>
      </c>
      <c r="C6" s="2" t="s">
        <v>53</v>
      </c>
      <c r="D6" s="2" t="s">
        <v>83</v>
      </c>
      <c r="E6" s="4">
        <v>0.65972222222222221</v>
      </c>
      <c r="F6" s="4">
        <v>0.68379629629629635</v>
      </c>
      <c r="G6" s="3">
        <f t="shared" si="0"/>
        <v>2080.0000000000055</v>
      </c>
      <c r="H6" s="1">
        <v>1.133</v>
      </c>
      <c r="I6" s="3">
        <f t="shared" si="1"/>
        <v>1835.8340688437825</v>
      </c>
      <c r="J6" s="1">
        <f t="shared" si="2"/>
        <v>1</v>
      </c>
      <c r="K6" s="1"/>
      <c r="L6" s="3"/>
      <c r="M6" s="1"/>
    </row>
    <row r="7" spans="1:13">
      <c r="A7" s="14" t="s">
        <v>77</v>
      </c>
      <c r="B7" s="2" t="s">
        <v>56</v>
      </c>
      <c r="C7" s="2" t="s">
        <v>51</v>
      </c>
      <c r="D7" s="2"/>
      <c r="E7" s="4">
        <v>0.65972222222222221</v>
      </c>
      <c r="F7" s="4">
        <v>0.68413194444444436</v>
      </c>
      <c r="G7" s="3">
        <f t="shared" si="0"/>
        <v>2108.9999999999941</v>
      </c>
      <c r="H7" s="1">
        <v>1.097</v>
      </c>
      <c r="I7" s="3">
        <f t="shared" si="1"/>
        <v>1922.5159525979891</v>
      </c>
      <c r="J7" s="1">
        <f t="shared" si="2"/>
        <v>2</v>
      </c>
      <c r="K7" s="1"/>
      <c r="L7" s="3"/>
      <c r="M7" s="1"/>
    </row>
    <row r="8" spans="1:13">
      <c r="A8" s="14">
        <v>112016</v>
      </c>
      <c r="B8" s="2" t="s">
        <v>56</v>
      </c>
      <c r="C8" s="2" t="s">
        <v>78</v>
      </c>
      <c r="D8" s="2"/>
      <c r="E8" s="4">
        <v>0.65972222222222221</v>
      </c>
      <c r="F8" s="4">
        <v>0.68983796296296296</v>
      </c>
      <c r="G8" s="3">
        <f t="shared" si="0"/>
        <v>2602.0000000000005</v>
      </c>
      <c r="H8" s="1">
        <v>1.097</v>
      </c>
      <c r="I8" s="3">
        <f t="shared" si="1"/>
        <v>2371.9234275296267</v>
      </c>
      <c r="J8" s="1">
        <f t="shared" si="2"/>
        <v>6</v>
      </c>
      <c r="K8" s="1"/>
      <c r="L8" s="3"/>
      <c r="M8" s="1"/>
    </row>
    <row r="9" spans="1:13">
      <c r="A9" s="14">
        <v>35198</v>
      </c>
      <c r="B9" s="2" t="s">
        <v>56</v>
      </c>
      <c r="C9" s="2" t="s">
        <v>79</v>
      </c>
      <c r="D9" s="2"/>
      <c r="E9" s="4">
        <v>0.65972222222222221</v>
      </c>
      <c r="F9" s="4">
        <v>0.68542824074074071</v>
      </c>
      <c r="G9" s="3">
        <f t="shared" si="0"/>
        <v>2220.9999999999986</v>
      </c>
      <c r="H9" s="1">
        <v>1.097</v>
      </c>
      <c r="I9" s="3">
        <f t="shared" si="1"/>
        <v>2024.6125797629888</v>
      </c>
      <c r="J9" s="1">
        <f t="shared" si="2"/>
        <v>4</v>
      </c>
      <c r="K9" s="1"/>
      <c r="L9" s="3"/>
      <c r="M9" s="1"/>
    </row>
    <row r="10" spans="1:13">
      <c r="A10" s="14">
        <v>159275</v>
      </c>
      <c r="B10" s="2" t="s">
        <v>56</v>
      </c>
      <c r="C10" s="2" t="s">
        <v>80</v>
      </c>
      <c r="D10" s="2"/>
      <c r="E10" s="4">
        <v>0.65972222222222221</v>
      </c>
      <c r="F10" s="4">
        <v>0.6925</v>
      </c>
      <c r="G10" s="3">
        <f t="shared" si="0"/>
        <v>2832.0000000000014</v>
      </c>
      <c r="H10" s="1">
        <v>1.097</v>
      </c>
      <c r="I10" s="3">
        <f t="shared" si="1"/>
        <v>2581.5861440291719</v>
      </c>
      <c r="J10" s="1">
        <f t="shared" si="2"/>
        <v>8</v>
      </c>
      <c r="K10" s="1"/>
      <c r="L10" s="3"/>
      <c r="M10" s="1"/>
    </row>
    <row r="11" spans="1:13">
      <c r="A11" s="14">
        <v>10167</v>
      </c>
      <c r="B11" s="2" t="s">
        <v>57</v>
      </c>
      <c r="C11" s="2" t="s">
        <v>81</v>
      </c>
      <c r="D11" s="2" t="s">
        <v>82</v>
      </c>
      <c r="E11" s="4">
        <v>0.65972222222222221</v>
      </c>
      <c r="F11" s="4">
        <v>0.69130787037037045</v>
      </c>
      <c r="G11" s="3">
        <f t="shared" si="0"/>
        <v>2729.0000000000077</v>
      </c>
      <c r="H11" s="1">
        <v>1.133</v>
      </c>
      <c r="I11" s="3">
        <f t="shared" si="1"/>
        <v>2408.6496028243669</v>
      </c>
      <c r="J11" s="1">
        <f t="shared" si="2"/>
        <v>7</v>
      </c>
      <c r="K11" s="1"/>
      <c r="L11" s="3"/>
      <c r="M11" s="1"/>
    </row>
  </sheetData>
  <sheetCalcPr fullCalcOnLoad="1"/>
  <mergeCells count="7">
    <mergeCell ref="B1:M1"/>
    <mergeCell ref="B2:C2"/>
    <mergeCell ref="D2:E2"/>
    <mergeCell ref="F2:G2"/>
    <mergeCell ref="H2:I2"/>
    <mergeCell ref="J2:K2"/>
    <mergeCell ref="L2:M2"/>
  </mergeCells>
  <phoneticPr fontId="3" type="noConversion"/>
  <pageMargins left="0.75000000000000011" right="0.75000000000000011" top="1" bottom="1" header="0.5" footer="0.5"/>
  <pageSetup paperSize="9" scale="7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21"/>
  <sheetViews>
    <sheetView workbookViewId="0">
      <selection activeCell="E14" sqref="E14"/>
    </sheetView>
  </sheetViews>
  <sheetFormatPr baseColWidth="10" defaultColWidth="11" defaultRowHeight="13"/>
  <cols>
    <col min="3" max="4" width="12.7109375" bestFit="1" customWidth="1"/>
    <col min="6" max="6" width="10.85546875" customWidth="1"/>
    <col min="7" max="7" width="12.140625" customWidth="1"/>
    <col min="9" max="9" width="12.140625" customWidth="1"/>
    <col min="12" max="12" width="11.85546875" customWidth="1"/>
  </cols>
  <sheetData>
    <row r="1" spans="1:13" ht="18">
      <c r="B1" s="25" t="s">
        <v>47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B2" s="26" t="s">
        <v>89</v>
      </c>
      <c r="C2" s="26"/>
      <c r="D2" s="27" t="s">
        <v>94</v>
      </c>
      <c r="E2" s="28"/>
      <c r="F2" s="27" t="s">
        <v>85</v>
      </c>
      <c r="G2" s="28"/>
      <c r="H2" s="27" t="s">
        <v>95</v>
      </c>
      <c r="I2" s="28"/>
      <c r="J2" s="27" t="s">
        <v>93</v>
      </c>
      <c r="K2" s="28"/>
      <c r="L2" s="27" t="s">
        <v>88</v>
      </c>
      <c r="M2" s="28"/>
    </row>
    <row r="3" spans="1:13" ht="39">
      <c r="A3" s="5" t="s">
        <v>73</v>
      </c>
      <c r="B3" s="5" t="s">
        <v>72</v>
      </c>
      <c r="C3" s="5" t="s">
        <v>58</v>
      </c>
      <c r="D3" s="5" t="s">
        <v>59</v>
      </c>
      <c r="E3" s="6" t="s">
        <v>48</v>
      </c>
      <c r="F3" s="6" t="s">
        <v>49</v>
      </c>
      <c r="G3" s="7" t="s">
        <v>50</v>
      </c>
      <c r="H3" s="8" t="s">
        <v>60</v>
      </c>
      <c r="I3" s="7" t="s">
        <v>61</v>
      </c>
      <c r="J3" s="9" t="s">
        <v>62</v>
      </c>
      <c r="K3" s="8" t="s">
        <v>63</v>
      </c>
      <c r="L3" s="7" t="s">
        <v>61</v>
      </c>
      <c r="M3" s="9" t="s">
        <v>64</v>
      </c>
    </row>
    <row r="4" spans="1:13">
      <c r="A4" s="14">
        <v>30</v>
      </c>
      <c r="B4" s="2" t="s">
        <v>74</v>
      </c>
      <c r="C4" s="2" t="s">
        <v>75</v>
      </c>
      <c r="D4" s="2"/>
      <c r="E4" s="4" t="s">
        <v>91</v>
      </c>
      <c r="F4" s="4"/>
      <c r="G4" s="3"/>
      <c r="H4" s="1">
        <v>1.2689999999999999</v>
      </c>
      <c r="I4" s="3">
        <f t="shared" ref="I4:I11" si="0">G4/H4</f>
        <v>0</v>
      </c>
      <c r="J4" s="1"/>
      <c r="K4" s="1"/>
      <c r="L4" s="3"/>
      <c r="M4" s="1"/>
    </row>
    <row r="5" spans="1:13">
      <c r="A5" s="14">
        <v>13939</v>
      </c>
      <c r="B5" s="2" t="s">
        <v>57</v>
      </c>
      <c r="C5" s="2" t="s">
        <v>76</v>
      </c>
      <c r="D5" s="2" t="s">
        <v>52</v>
      </c>
      <c r="E5" s="4">
        <v>0.70138888888888884</v>
      </c>
      <c r="F5" s="4">
        <v>0.7309606481481481</v>
      </c>
      <c r="G5" s="3">
        <f t="shared" ref="G5:G11" si="1">(F5-E5)*24*60*60</f>
        <v>2554.9999999999995</v>
      </c>
      <c r="H5" s="1">
        <v>1.133</v>
      </c>
      <c r="I5" s="3">
        <f t="shared" si="0"/>
        <v>2255.0750220653131</v>
      </c>
      <c r="J5" s="1">
        <v>4</v>
      </c>
      <c r="K5" s="1"/>
      <c r="L5" s="3"/>
      <c r="M5" s="1"/>
    </row>
    <row r="6" spans="1:13">
      <c r="A6" s="14">
        <v>13866</v>
      </c>
      <c r="B6" s="2" t="s">
        <v>57</v>
      </c>
      <c r="C6" s="2" t="s">
        <v>53</v>
      </c>
      <c r="D6" s="2" t="s">
        <v>83</v>
      </c>
      <c r="E6" s="4">
        <v>0.70138888888888884</v>
      </c>
      <c r="F6" s="4">
        <v>0.73032407407407407</v>
      </c>
      <c r="G6" s="3">
        <f t="shared" si="1"/>
        <v>2500.0000000000036</v>
      </c>
      <c r="H6" s="1">
        <v>1.133</v>
      </c>
      <c r="I6" s="3">
        <f t="shared" si="0"/>
        <v>2206.531332744928</v>
      </c>
      <c r="J6" s="1">
        <v>2</v>
      </c>
      <c r="K6" s="1"/>
      <c r="L6" s="3"/>
      <c r="M6" s="1"/>
    </row>
    <row r="7" spans="1:13">
      <c r="A7" s="14" t="s">
        <v>77</v>
      </c>
      <c r="B7" s="2" t="s">
        <v>56</v>
      </c>
      <c r="C7" s="2" t="s">
        <v>51</v>
      </c>
      <c r="D7" s="2"/>
      <c r="E7" s="4">
        <v>0.70138888888888884</v>
      </c>
      <c r="F7" s="4">
        <v>0.72957175925925921</v>
      </c>
      <c r="G7" s="3">
        <f t="shared" si="1"/>
        <v>2435</v>
      </c>
      <c r="H7" s="1">
        <v>1.097</v>
      </c>
      <c r="I7" s="3">
        <f t="shared" si="0"/>
        <v>2219.6900638103921</v>
      </c>
      <c r="J7" s="1">
        <v>3</v>
      </c>
      <c r="K7" s="1"/>
      <c r="L7" s="3"/>
      <c r="M7" s="1"/>
    </row>
    <row r="8" spans="1:13">
      <c r="A8" s="14">
        <v>112016</v>
      </c>
      <c r="B8" s="2" t="s">
        <v>56</v>
      </c>
      <c r="C8" s="2" t="s">
        <v>78</v>
      </c>
      <c r="D8" s="2"/>
      <c r="E8" s="4">
        <v>0.70138888888888884</v>
      </c>
      <c r="F8" s="4">
        <v>0.73395833333333327</v>
      </c>
      <c r="G8" s="3">
        <f t="shared" si="1"/>
        <v>2813.9999999999986</v>
      </c>
      <c r="H8" s="1">
        <v>1.097</v>
      </c>
      <c r="I8" s="3">
        <f t="shared" si="0"/>
        <v>2565.1777575205092</v>
      </c>
      <c r="J8" s="1">
        <v>6</v>
      </c>
      <c r="K8" s="1"/>
      <c r="L8" s="3"/>
      <c r="M8" s="1"/>
    </row>
    <row r="9" spans="1:13">
      <c r="A9" s="14">
        <v>35198</v>
      </c>
      <c r="B9" s="2" t="s">
        <v>56</v>
      </c>
      <c r="C9" s="2" t="s">
        <v>79</v>
      </c>
      <c r="D9" s="2"/>
      <c r="E9" s="4">
        <v>0.70138888888888884</v>
      </c>
      <c r="F9" s="4">
        <v>0.72863425925925918</v>
      </c>
      <c r="G9" s="3">
        <f t="shared" si="1"/>
        <v>2353.9999999999973</v>
      </c>
      <c r="H9" s="1">
        <v>1.097</v>
      </c>
      <c r="I9" s="3">
        <f t="shared" si="0"/>
        <v>2145.8523245214196</v>
      </c>
      <c r="J9" s="1">
        <v>1</v>
      </c>
      <c r="K9" s="1"/>
      <c r="L9" s="3"/>
      <c r="M9" s="1"/>
    </row>
    <row r="10" spans="1:13">
      <c r="A10" s="14">
        <v>159275</v>
      </c>
      <c r="B10" s="2" t="s">
        <v>56</v>
      </c>
      <c r="C10" s="2" t="s">
        <v>80</v>
      </c>
      <c r="D10" s="2"/>
      <c r="E10" s="4" t="s">
        <v>91</v>
      </c>
      <c r="F10" s="4"/>
      <c r="G10" s="3"/>
      <c r="H10" s="1">
        <v>1.097</v>
      </c>
      <c r="I10" s="3">
        <f t="shared" si="0"/>
        <v>0</v>
      </c>
      <c r="J10" s="1"/>
      <c r="K10" s="1"/>
      <c r="L10" s="3"/>
      <c r="M10" s="1"/>
    </row>
    <row r="11" spans="1:13">
      <c r="A11" s="14">
        <v>10167</v>
      </c>
      <c r="B11" s="2" t="s">
        <v>57</v>
      </c>
      <c r="C11" s="2" t="s">
        <v>81</v>
      </c>
      <c r="D11" s="2" t="s">
        <v>82</v>
      </c>
      <c r="E11" s="4">
        <v>0.70138888888888884</v>
      </c>
      <c r="F11" s="4">
        <v>0.73394675925925923</v>
      </c>
      <c r="G11" s="3">
        <f t="shared" si="1"/>
        <v>2813.0000000000018</v>
      </c>
      <c r="H11" s="1">
        <v>1.133</v>
      </c>
      <c r="I11" s="3">
        <f t="shared" si="0"/>
        <v>2482.7890556045913</v>
      </c>
      <c r="J11" s="1">
        <v>5</v>
      </c>
      <c r="K11" s="1"/>
      <c r="L11" s="3"/>
      <c r="M11" s="1"/>
    </row>
    <row r="15" spans="1:13">
      <c r="F15" s="15"/>
    </row>
    <row r="16" spans="1:13">
      <c r="F16" s="16"/>
    </row>
    <row r="17" spans="6:6">
      <c r="F17" s="16"/>
    </row>
    <row r="18" spans="6:6">
      <c r="F18" s="16"/>
    </row>
    <row r="19" spans="6:6">
      <c r="F19" s="16"/>
    </row>
    <row r="21" spans="6:6">
      <c r="F21" s="16"/>
    </row>
  </sheetData>
  <sheetCalcPr fullCalcOnLoad="1"/>
  <mergeCells count="7">
    <mergeCell ref="B1:M1"/>
    <mergeCell ref="B2:C2"/>
    <mergeCell ref="D2:E2"/>
    <mergeCell ref="F2:G2"/>
    <mergeCell ref="H2:I2"/>
    <mergeCell ref="J2:K2"/>
    <mergeCell ref="L2:M2"/>
  </mergeCells>
  <phoneticPr fontId="3" type="noConversion"/>
  <pageMargins left="0.75000000000000011" right="0.75000000000000011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20"/>
  <sheetViews>
    <sheetView tabSelected="1" view="pageLayout" workbookViewId="0">
      <selection activeCell="L21" sqref="L21"/>
    </sheetView>
  </sheetViews>
  <sheetFormatPr baseColWidth="10" defaultColWidth="11" defaultRowHeight="13"/>
  <cols>
    <col min="1" max="2" width="11" style="12"/>
    <col min="3" max="3" width="12.42578125" style="12" bestFit="1" customWidth="1"/>
    <col min="4" max="16384" width="11" style="12"/>
  </cols>
  <sheetData>
    <row r="1" spans="1:12" ht="16">
      <c r="A1" s="29" t="s">
        <v>35</v>
      </c>
      <c r="B1" s="29"/>
      <c r="C1" s="10" t="s">
        <v>92</v>
      </c>
      <c r="D1" s="10" t="s">
        <v>36</v>
      </c>
      <c r="E1" s="29"/>
      <c r="F1" s="29"/>
      <c r="G1" s="29"/>
      <c r="H1" s="11">
        <v>2017</v>
      </c>
    </row>
    <row r="3" spans="1:12">
      <c r="A3" s="11" t="s">
        <v>55</v>
      </c>
      <c r="B3" s="11" t="s">
        <v>54</v>
      </c>
      <c r="C3" s="11" t="s">
        <v>37</v>
      </c>
      <c r="D3" s="13" t="s">
        <v>36</v>
      </c>
      <c r="E3" s="13" t="s">
        <v>36</v>
      </c>
      <c r="F3" s="13" t="s">
        <v>36</v>
      </c>
      <c r="G3" s="13" t="s">
        <v>36</v>
      </c>
      <c r="H3" s="11" t="s">
        <v>38</v>
      </c>
      <c r="I3" s="11" t="s">
        <v>39</v>
      </c>
      <c r="J3" s="11" t="s">
        <v>40</v>
      </c>
      <c r="K3" s="11" t="s">
        <v>38</v>
      </c>
      <c r="L3" s="11" t="s">
        <v>41</v>
      </c>
    </row>
    <row r="4" spans="1:12">
      <c r="A4" s="11"/>
      <c r="B4" s="11"/>
      <c r="C4" s="11"/>
      <c r="D4" s="11" t="s">
        <v>42</v>
      </c>
      <c r="E4" s="11" t="s">
        <v>43</v>
      </c>
      <c r="F4" s="11" t="s">
        <v>44</v>
      </c>
      <c r="G4" s="11" t="s">
        <v>45</v>
      </c>
    </row>
    <row r="6" spans="1:12">
      <c r="D6" s="11" t="s">
        <v>46</v>
      </c>
      <c r="E6" s="11" t="s">
        <v>46</v>
      </c>
      <c r="F6" s="11" t="s">
        <v>46</v>
      </c>
      <c r="G6" s="11" t="s">
        <v>46</v>
      </c>
      <c r="I6" s="11" t="s">
        <v>46</v>
      </c>
    </row>
    <row r="7" spans="1:12">
      <c r="D7" s="12">
        <v>8</v>
      </c>
      <c r="E7" s="12">
        <v>6</v>
      </c>
      <c r="F7" s="12">
        <v>6</v>
      </c>
      <c r="G7" s="12">
        <v>6</v>
      </c>
      <c r="I7" s="12">
        <v>12</v>
      </c>
      <c r="J7" s="12" t="s">
        <v>36</v>
      </c>
    </row>
    <row r="9" spans="1:12">
      <c r="A9" s="12">
        <v>30</v>
      </c>
      <c r="B9" s="12" t="s">
        <v>74</v>
      </c>
      <c r="C9" s="12" t="s">
        <v>75</v>
      </c>
      <c r="D9" s="12">
        <v>5</v>
      </c>
      <c r="E9" s="12">
        <v>10</v>
      </c>
      <c r="F9" s="12">
        <v>3</v>
      </c>
      <c r="G9" s="12">
        <v>1</v>
      </c>
      <c r="H9" s="12">
        <f>SUM(D9:G9)</f>
        <v>19</v>
      </c>
      <c r="J9" s="12">
        <v>10</v>
      </c>
      <c r="K9" s="12">
        <f>H9-J9</f>
        <v>9</v>
      </c>
      <c r="L9" s="12">
        <f>RANK(K9,$K$9:$K$16,1)</f>
        <v>2</v>
      </c>
    </row>
    <row r="10" spans="1:12">
      <c r="A10" s="12">
        <v>13939</v>
      </c>
      <c r="B10" s="12" t="s">
        <v>57</v>
      </c>
      <c r="C10" s="12" t="s">
        <v>76</v>
      </c>
      <c r="D10" s="12">
        <v>3</v>
      </c>
      <c r="E10" s="12">
        <v>4</v>
      </c>
      <c r="F10" s="12">
        <v>13</v>
      </c>
      <c r="G10" s="12">
        <v>13</v>
      </c>
      <c r="H10" s="12">
        <f t="shared" ref="H10:H20" si="0">SUM(D10:G10)</f>
        <v>33</v>
      </c>
      <c r="J10" s="12">
        <v>13</v>
      </c>
      <c r="K10" s="12">
        <f t="shared" ref="K10:K20" si="1">H10-J10</f>
        <v>20</v>
      </c>
      <c r="L10" s="12">
        <v>6</v>
      </c>
    </row>
    <row r="11" spans="1:12">
      <c r="A11" s="12">
        <v>13866</v>
      </c>
      <c r="B11" s="12" t="s">
        <v>57</v>
      </c>
      <c r="C11" s="12" t="s">
        <v>53</v>
      </c>
      <c r="D11" s="12">
        <v>1</v>
      </c>
      <c r="E11" s="12">
        <v>2</v>
      </c>
      <c r="F11" s="12">
        <v>13</v>
      </c>
      <c r="G11" s="12">
        <v>13</v>
      </c>
      <c r="H11" s="12">
        <f t="shared" si="0"/>
        <v>29</v>
      </c>
      <c r="J11" s="12">
        <v>13</v>
      </c>
      <c r="K11" s="12">
        <f t="shared" si="1"/>
        <v>16</v>
      </c>
      <c r="L11" s="12">
        <f t="shared" ref="L11:L16" si="2">RANK(K11,$K$9:$K$16,1)</f>
        <v>3</v>
      </c>
    </row>
    <row r="12" spans="1:12">
      <c r="A12" s="12" t="s">
        <v>77</v>
      </c>
      <c r="B12" s="12" t="s">
        <v>56</v>
      </c>
      <c r="C12" s="12" t="s">
        <v>51</v>
      </c>
      <c r="D12" s="12">
        <v>2</v>
      </c>
      <c r="E12" s="12">
        <v>3</v>
      </c>
      <c r="F12" s="12">
        <v>1</v>
      </c>
      <c r="G12" s="12">
        <v>3</v>
      </c>
      <c r="H12" s="12">
        <f t="shared" si="0"/>
        <v>9</v>
      </c>
      <c r="J12" s="12">
        <v>3</v>
      </c>
      <c r="K12" s="12">
        <f t="shared" si="1"/>
        <v>6</v>
      </c>
      <c r="L12" s="12">
        <f t="shared" si="2"/>
        <v>1</v>
      </c>
    </row>
    <row r="13" spans="1:12">
      <c r="A13" s="12">
        <v>112016</v>
      </c>
      <c r="B13" s="12" t="s">
        <v>56</v>
      </c>
      <c r="C13" s="12" t="s">
        <v>78</v>
      </c>
      <c r="D13" s="12">
        <v>6</v>
      </c>
      <c r="E13" s="12">
        <v>6</v>
      </c>
      <c r="F13" s="12">
        <v>13</v>
      </c>
      <c r="G13" s="12">
        <v>13</v>
      </c>
      <c r="H13" s="12">
        <f t="shared" si="0"/>
        <v>38</v>
      </c>
      <c r="J13" s="12">
        <v>13</v>
      </c>
      <c r="K13" s="12">
        <f t="shared" si="1"/>
        <v>25</v>
      </c>
      <c r="L13" s="12">
        <v>7</v>
      </c>
    </row>
    <row r="14" spans="1:12">
      <c r="A14" s="12">
        <v>35198</v>
      </c>
      <c r="B14" s="12" t="s">
        <v>56</v>
      </c>
      <c r="C14" s="12" t="s">
        <v>79</v>
      </c>
      <c r="D14" s="12">
        <v>4</v>
      </c>
      <c r="E14" s="12">
        <v>1</v>
      </c>
      <c r="F14" s="12">
        <v>13</v>
      </c>
      <c r="G14" s="12">
        <v>13</v>
      </c>
      <c r="H14" s="12">
        <f t="shared" si="0"/>
        <v>31</v>
      </c>
      <c r="J14" s="12">
        <v>13</v>
      </c>
      <c r="K14" s="12">
        <f t="shared" si="1"/>
        <v>18</v>
      </c>
      <c r="L14" s="12">
        <v>5</v>
      </c>
    </row>
    <row r="15" spans="1:12">
      <c r="A15" s="12">
        <v>159275</v>
      </c>
      <c r="B15" s="12" t="s">
        <v>56</v>
      </c>
      <c r="C15" s="12" t="s">
        <v>80</v>
      </c>
      <c r="D15" s="12">
        <v>8</v>
      </c>
      <c r="E15" s="12">
        <v>10</v>
      </c>
      <c r="F15" s="12">
        <v>13</v>
      </c>
      <c r="G15" s="12">
        <v>13</v>
      </c>
      <c r="H15" s="12">
        <f t="shared" si="0"/>
        <v>44</v>
      </c>
      <c r="J15" s="12">
        <v>13</v>
      </c>
      <c r="K15" s="12">
        <f t="shared" si="1"/>
        <v>31</v>
      </c>
      <c r="L15" s="12">
        <v>12</v>
      </c>
    </row>
    <row r="16" spans="1:12">
      <c r="A16" s="12">
        <v>10167</v>
      </c>
      <c r="B16" s="12" t="s">
        <v>57</v>
      </c>
      <c r="C16" s="12" t="s">
        <v>81</v>
      </c>
      <c r="D16" s="12">
        <v>7</v>
      </c>
      <c r="E16" s="12">
        <v>5</v>
      </c>
      <c r="F16" s="12">
        <v>13</v>
      </c>
      <c r="G16" s="12">
        <v>13</v>
      </c>
      <c r="H16" s="12">
        <f t="shared" si="0"/>
        <v>38</v>
      </c>
      <c r="J16" s="12">
        <v>13</v>
      </c>
      <c r="K16" s="12">
        <f t="shared" si="1"/>
        <v>25</v>
      </c>
      <c r="L16" s="12">
        <f t="shared" si="2"/>
        <v>6</v>
      </c>
    </row>
    <row r="17" spans="1:12">
      <c r="A17" s="12">
        <v>3113</v>
      </c>
      <c r="B17" s="17" t="s">
        <v>96</v>
      </c>
      <c r="C17" s="17" t="s">
        <v>97</v>
      </c>
      <c r="D17" s="12">
        <v>13</v>
      </c>
      <c r="E17" s="12">
        <v>13</v>
      </c>
      <c r="F17" s="12">
        <v>2</v>
      </c>
      <c r="G17" s="12">
        <v>2</v>
      </c>
      <c r="H17" s="12">
        <f t="shared" si="0"/>
        <v>30</v>
      </c>
      <c r="J17" s="12">
        <v>13</v>
      </c>
      <c r="K17" s="12">
        <f t="shared" si="1"/>
        <v>17</v>
      </c>
      <c r="L17" s="12">
        <v>4</v>
      </c>
    </row>
    <row r="18" spans="1:12">
      <c r="A18" s="12">
        <v>429</v>
      </c>
      <c r="B18" s="17" t="s">
        <v>98</v>
      </c>
      <c r="C18" s="17" t="s">
        <v>99</v>
      </c>
      <c r="D18" s="12">
        <v>13</v>
      </c>
      <c r="E18" s="12">
        <v>13</v>
      </c>
      <c r="F18" s="12">
        <v>5</v>
      </c>
      <c r="G18" s="12">
        <v>4</v>
      </c>
      <c r="H18" s="12">
        <f t="shared" si="0"/>
        <v>35</v>
      </c>
      <c r="J18" s="12">
        <v>13</v>
      </c>
      <c r="K18" s="12">
        <f t="shared" si="1"/>
        <v>22</v>
      </c>
      <c r="L18" s="12">
        <v>9</v>
      </c>
    </row>
    <row r="19" spans="1:12">
      <c r="A19" s="12">
        <v>11944</v>
      </c>
      <c r="B19" s="17" t="s">
        <v>100</v>
      </c>
      <c r="C19" s="17" t="s">
        <v>101</v>
      </c>
      <c r="D19" s="12">
        <v>13</v>
      </c>
      <c r="E19" s="12">
        <v>13</v>
      </c>
      <c r="F19" s="12">
        <v>6</v>
      </c>
      <c r="G19" s="12">
        <v>7</v>
      </c>
      <c r="H19" s="12">
        <f t="shared" si="0"/>
        <v>39</v>
      </c>
      <c r="J19" s="12">
        <v>13</v>
      </c>
      <c r="K19" s="12">
        <f t="shared" si="1"/>
        <v>26</v>
      </c>
      <c r="L19" s="12">
        <v>11</v>
      </c>
    </row>
    <row r="20" spans="1:12">
      <c r="A20" s="12">
        <v>274</v>
      </c>
      <c r="B20" s="17" t="s">
        <v>102</v>
      </c>
      <c r="C20" s="17" t="s">
        <v>103</v>
      </c>
      <c r="D20" s="12">
        <v>13</v>
      </c>
      <c r="E20" s="12">
        <v>13</v>
      </c>
      <c r="F20" s="12">
        <v>4</v>
      </c>
      <c r="G20" s="12">
        <v>5</v>
      </c>
      <c r="H20" s="12">
        <f t="shared" si="0"/>
        <v>35</v>
      </c>
      <c r="J20" s="12">
        <v>13</v>
      </c>
      <c r="K20" s="12">
        <f t="shared" si="1"/>
        <v>22</v>
      </c>
      <c r="L20" s="12">
        <v>10</v>
      </c>
    </row>
  </sheetData>
  <sheetCalcPr fullCalcOnLoad="1"/>
  <mergeCells count="2">
    <mergeCell ref="A1:B1"/>
    <mergeCell ref="E1:G1"/>
  </mergeCells>
  <phoneticPr fontId="3" type="noConversion"/>
  <pageMargins left="0.75000000000000011" right="0.75000000000000011" top="1" bottom="1" header="0.5" footer="0.5"/>
  <pageSetup paperSize="9" scale="78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1"/>
  <sheetViews>
    <sheetView workbookViewId="0">
      <selection activeCell="B16" sqref="B16"/>
    </sheetView>
  </sheetViews>
  <sheetFormatPr baseColWidth="10" defaultColWidth="8.7109375" defaultRowHeight="13"/>
  <cols>
    <col min="1" max="1" width="12.42578125" bestFit="1" customWidth="1"/>
  </cols>
  <sheetData>
    <row r="1" spans="1:2">
      <c r="A1">
        <v>505</v>
      </c>
      <c r="B1">
        <v>906</v>
      </c>
    </row>
    <row r="2" spans="1:2">
      <c r="A2" t="s">
        <v>68</v>
      </c>
      <c r="B2">
        <v>1.143</v>
      </c>
    </row>
    <row r="3" spans="1:2">
      <c r="A3" t="s">
        <v>57</v>
      </c>
      <c r="B3">
        <v>1.133</v>
      </c>
    </row>
    <row r="4" spans="1:2">
      <c r="A4" t="s">
        <v>56</v>
      </c>
      <c r="B4">
        <v>1.097</v>
      </c>
    </row>
    <row r="5" spans="1:2">
      <c r="A5" t="s">
        <v>66</v>
      </c>
      <c r="B5">
        <v>1.0649999999999999</v>
      </c>
    </row>
    <row r="6" spans="1:2">
      <c r="A6" t="s">
        <v>69</v>
      </c>
      <c r="B6">
        <v>1.01</v>
      </c>
    </row>
    <row r="7" spans="1:2">
      <c r="A7" t="s">
        <v>70</v>
      </c>
      <c r="B7">
        <v>1.369</v>
      </c>
    </row>
    <row r="8" spans="1:2">
      <c r="A8" t="s">
        <v>67</v>
      </c>
      <c r="B8">
        <v>1.1040000000000001</v>
      </c>
    </row>
    <row r="9" spans="1:2">
      <c r="A9" t="s">
        <v>65</v>
      </c>
      <c r="B9">
        <v>1.165</v>
      </c>
    </row>
    <row r="10" spans="1:2">
      <c r="A10" t="s">
        <v>71</v>
      </c>
      <c r="B10">
        <v>1.1279999999999999</v>
      </c>
    </row>
    <row r="11" spans="1:2">
      <c r="A11" t="s">
        <v>90</v>
      </c>
      <c r="B11">
        <v>1.2689999999999999</v>
      </c>
    </row>
  </sheetData>
  <sheetCalcPr fullCalcOnLoad="1"/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9"/>
  <sheetViews>
    <sheetView view="pageLayout" workbookViewId="0">
      <selection activeCell="E22" sqref="E22"/>
    </sheetView>
  </sheetViews>
  <sheetFormatPr baseColWidth="10" defaultRowHeight="13"/>
  <sheetData>
    <row r="1" spans="1:12" ht="18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2" t="s">
        <v>105</v>
      </c>
      <c r="B2" s="33"/>
      <c r="C2" s="33" t="s">
        <v>106</v>
      </c>
      <c r="D2" s="33"/>
      <c r="E2" s="33" t="s">
        <v>107</v>
      </c>
      <c r="F2" s="33"/>
      <c r="G2" s="33" t="s">
        <v>108</v>
      </c>
      <c r="H2" s="33"/>
      <c r="I2" s="33" t="s">
        <v>109</v>
      </c>
      <c r="J2" s="33"/>
      <c r="K2" s="33" t="s">
        <v>110</v>
      </c>
      <c r="L2" s="33"/>
    </row>
    <row r="3" spans="1:12" ht="39">
      <c r="A3" s="18" t="s">
        <v>111</v>
      </c>
      <c r="B3" s="18" t="s">
        <v>58</v>
      </c>
      <c r="C3" s="18" t="s">
        <v>59</v>
      </c>
      <c r="D3" s="19" t="s">
        <v>112</v>
      </c>
      <c r="E3" s="19" t="s">
        <v>0</v>
      </c>
      <c r="F3" s="20" t="s">
        <v>1</v>
      </c>
      <c r="G3" s="21" t="s">
        <v>60</v>
      </c>
      <c r="H3" s="20" t="s">
        <v>61</v>
      </c>
      <c r="I3" s="22" t="s">
        <v>62</v>
      </c>
      <c r="J3" s="21" t="s">
        <v>63</v>
      </c>
      <c r="K3" s="20" t="s">
        <v>61</v>
      </c>
      <c r="L3" s="22" t="s">
        <v>64</v>
      </c>
    </row>
    <row r="4" spans="1:12">
      <c r="A4" s="2" t="s">
        <v>2</v>
      </c>
      <c r="B4" s="2" t="s">
        <v>3</v>
      </c>
      <c r="C4" s="2" t="s">
        <v>4</v>
      </c>
      <c r="D4" s="23">
        <v>0.66666666666666663</v>
      </c>
      <c r="E4" s="23">
        <v>0.68891203703703707</v>
      </c>
      <c r="F4" s="3">
        <f>(HOUR(E4-D4)*60*60)+(MINUTE(E4-D4)*60)+SECOND(E4-D4)</f>
        <v>1922</v>
      </c>
      <c r="G4" s="24">
        <v>0.879</v>
      </c>
      <c r="H4" s="3">
        <f>(F4/(IF(G4, G4, 1)))</f>
        <v>2186.5756541524461</v>
      </c>
      <c r="I4" s="1">
        <v>4</v>
      </c>
      <c r="J4" s="24" t="s">
        <v>5</v>
      </c>
      <c r="K4" s="3" t="e">
        <f>(F4/(IF(J4, J4, 1)))</f>
        <v>#VALUE!</v>
      </c>
      <c r="L4" s="1"/>
    </row>
    <row r="5" spans="1:12">
      <c r="A5" s="2" t="s">
        <v>7</v>
      </c>
      <c r="B5" s="2" t="s">
        <v>9</v>
      </c>
      <c r="C5" s="2"/>
      <c r="D5" s="4">
        <v>0.66666666666666663</v>
      </c>
      <c r="E5" s="4">
        <v>0.69274305555555549</v>
      </c>
      <c r="F5" s="3">
        <f t="shared" ref="F5:F9" si="0">(HOUR(E5-D5)*60*60)+(MINUTE(E5-D5)*60)+SECOND(E5-D5)</f>
        <v>2253</v>
      </c>
      <c r="G5" s="1">
        <v>1.097</v>
      </c>
      <c r="H5" s="3">
        <f t="shared" ref="H5:H9" si="1">(F5/(IF(G5, G5, 1)))</f>
        <v>2053.7830446672742</v>
      </c>
      <c r="I5" s="1">
        <v>1</v>
      </c>
      <c r="J5" s="1"/>
      <c r="K5" s="3">
        <f t="shared" ref="K5:K9" si="2">(F5/(IF(J5, J5, 1)))</f>
        <v>2253</v>
      </c>
      <c r="L5" s="1"/>
    </row>
    <row r="6" spans="1:12">
      <c r="A6" s="2" t="s">
        <v>10</v>
      </c>
      <c r="B6" s="2" t="s">
        <v>11</v>
      </c>
      <c r="C6" s="2" t="s">
        <v>13</v>
      </c>
      <c r="D6" s="4">
        <v>0.66666666666666663</v>
      </c>
      <c r="E6" s="4">
        <v>0.69459490740740737</v>
      </c>
      <c r="F6" s="3">
        <f t="shared" si="0"/>
        <v>2413</v>
      </c>
      <c r="G6" s="1">
        <v>1.145</v>
      </c>
      <c r="H6" s="3">
        <f t="shared" si="1"/>
        <v>2107.4235807860264</v>
      </c>
      <c r="I6" s="1">
        <v>2</v>
      </c>
      <c r="J6" s="1"/>
      <c r="K6" s="3">
        <f t="shared" si="2"/>
        <v>2413</v>
      </c>
      <c r="L6" s="1"/>
    </row>
    <row r="7" spans="1:12">
      <c r="A7" s="2" t="s">
        <v>14</v>
      </c>
      <c r="B7" s="2" t="s">
        <v>16</v>
      </c>
      <c r="C7" s="2" t="s">
        <v>13</v>
      </c>
      <c r="D7" s="4">
        <v>0.66666666666666663</v>
      </c>
      <c r="E7" s="4">
        <v>0.69944444444444442</v>
      </c>
      <c r="F7" s="3">
        <f t="shared" si="0"/>
        <v>2832</v>
      </c>
      <c r="G7" s="1">
        <v>1.1599999999999999</v>
      </c>
      <c r="H7" s="3">
        <f t="shared" si="1"/>
        <v>2441.3793103448279</v>
      </c>
      <c r="I7" s="1">
        <v>5</v>
      </c>
      <c r="J7" s="1"/>
      <c r="K7" s="3">
        <f t="shared" si="2"/>
        <v>2832</v>
      </c>
      <c r="L7" s="1"/>
    </row>
    <row r="8" spans="1:12">
      <c r="A8" s="2" t="s">
        <v>18</v>
      </c>
      <c r="B8" s="2" t="s">
        <v>20</v>
      </c>
      <c r="C8" s="2" t="s">
        <v>22</v>
      </c>
      <c r="D8" s="4">
        <v>0.66666666666666663</v>
      </c>
      <c r="E8" s="4">
        <v>0.70414351851851853</v>
      </c>
      <c r="F8" s="3">
        <f t="shared" si="0"/>
        <v>3238</v>
      </c>
      <c r="G8" s="1">
        <v>1.133</v>
      </c>
      <c r="H8" s="3">
        <f t="shared" si="1"/>
        <v>2857.899382171227</v>
      </c>
      <c r="I8" s="1">
        <v>6</v>
      </c>
      <c r="J8" s="1"/>
      <c r="K8" s="3">
        <f t="shared" si="2"/>
        <v>3238</v>
      </c>
      <c r="L8" s="1"/>
    </row>
    <row r="9" spans="1:12">
      <c r="A9" s="2" t="s">
        <v>23</v>
      </c>
      <c r="B9" s="2" t="s">
        <v>24</v>
      </c>
      <c r="C9" s="2" t="s">
        <v>12</v>
      </c>
      <c r="D9" s="4">
        <v>0.66666666666666663</v>
      </c>
      <c r="E9" s="4">
        <v>0.69869212962962957</v>
      </c>
      <c r="F9" s="3">
        <f t="shared" si="0"/>
        <v>2767</v>
      </c>
      <c r="G9" s="1">
        <v>1.2689999999999999</v>
      </c>
      <c r="H9" s="3">
        <f t="shared" si="1"/>
        <v>2180.4570527974784</v>
      </c>
      <c r="I9" s="1">
        <v>3</v>
      </c>
      <c r="J9" s="1"/>
      <c r="K9" s="3">
        <f t="shared" si="2"/>
        <v>2767</v>
      </c>
      <c r="L9" s="1"/>
    </row>
  </sheetData>
  <sheetCalcPr fullCalcOnLoad="1"/>
  <mergeCells count="7">
    <mergeCell ref="A1:L1"/>
    <mergeCell ref="A2:B2"/>
    <mergeCell ref="C2:D2"/>
    <mergeCell ref="E2:F2"/>
    <mergeCell ref="G2:H2"/>
    <mergeCell ref="I2:J2"/>
    <mergeCell ref="K2:L2"/>
  </mergeCells>
  <phoneticPr fontId="3" type="noConversion"/>
  <pageMargins left="0.75000000000000011" right="0.75000000000000011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9"/>
  <sheetViews>
    <sheetView view="pageLayout" workbookViewId="0">
      <selection activeCell="F25" sqref="F25"/>
    </sheetView>
  </sheetViews>
  <sheetFormatPr baseColWidth="10" defaultRowHeight="13"/>
  <sheetData>
    <row r="1" spans="1:12" ht="18">
      <c r="A1" s="30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2" t="s">
        <v>105</v>
      </c>
      <c r="B2" s="33"/>
      <c r="C2" s="33" t="s">
        <v>25</v>
      </c>
      <c r="D2" s="33"/>
      <c r="E2" s="33" t="s">
        <v>107</v>
      </c>
      <c r="F2" s="33"/>
      <c r="G2" s="33" t="s">
        <v>26</v>
      </c>
      <c r="H2" s="33"/>
      <c r="I2" s="33" t="s">
        <v>109</v>
      </c>
      <c r="J2" s="33"/>
      <c r="K2" s="33" t="s">
        <v>27</v>
      </c>
      <c r="L2" s="33"/>
    </row>
    <row r="3" spans="1:12" ht="39">
      <c r="A3" s="18" t="s">
        <v>111</v>
      </c>
      <c r="B3" s="18" t="s">
        <v>58</v>
      </c>
      <c r="C3" s="18" t="s">
        <v>59</v>
      </c>
      <c r="D3" s="19" t="s">
        <v>112</v>
      </c>
      <c r="E3" s="19" t="s">
        <v>0</v>
      </c>
      <c r="F3" s="20" t="s">
        <v>1</v>
      </c>
      <c r="G3" s="21" t="s">
        <v>60</v>
      </c>
      <c r="H3" s="20" t="s">
        <v>61</v>
      </c>
      <c r="I3" s="22" t="s">
        <v>62</v>
      </c>
      <c r="J3" s="21" t="s">
        <v>63</v>
      </c>
      <c r="K3" s="20" t="s">
        <v>61</v>
      </c>
      <c r="L3" s="22" t="s">
        <v>64</v>
      </c>
    </row>
    <row r="4" spans="1:12">
      <c r="A4" s="2" t="s">
        <v>2</v>
      </c>
      <c r="B4" s="2" t="s">
        <v>3</v>
      </c>
      <c r="C4" s="2" t="s">
        <v>4</v>
      </c>
      <c r="D4" s="23">
        <v>0.70833333333333337</v>
      </c>
      <c r="E4" s="23">
        <v>0.72324074074074074</v>
      </c>
      <c r="F4" s="3">
        <f>(HOUR(E4-D4)*60*60)+(MINUTE(E4-D4)*60)+SECOND(E4-D4)</f>
        <v>1288</v>
      </c>
      <c r="G4" s="24">
        <v>0.879</v>
      </c>
      <c r="H4" s="3">
        <f>(F4/(IF(G4, G4, 1)))</f>
        <v>1465.3014789533561</v>
      </c>
      <c r="I4" s="1">
        <v>5</v>
      </c>
      <c r="J4" s="24" t="s">
        <v>28</v>
      </c>
      <c r="K4" s="3" t="e">
        <f>(F4/(IF(J4, J4, 1)))</f>
        <v>#VALUE!</v>
      </c>
      <c r="L4" s="1"/>
    </row>
    <row r="5" spans="1:12">
      <c r="A5" s="2" t="s">
        <v>6</v>
      </c>
      <c r="B5" s="2" t="s">
        <v>8</v>
      </c>
      <c r="C5" s="2"/>
      <c r="D5" s="4">
        <v>0.70833333333333337</v>
      </c>
      <c r="E5" s="4">
        <v>0.72447916666666667</v>
      </c>
      <c r="F5" s="3">
        <f t="shared" ref="F5:F9" si="0">(HOUR(E5-D5)*60*60)+(MINUTE(E5-D5)*60)+SECOND(E5-D5)</f>
        <v>1395</v>
      </c>
      <c r="G5" s="1">
        <v>1.097</v>
      </c>
      <c r="H5" s="3">
        <f t="shared" ref="H5:H9" si="1">(F5/(IF(G5, G5, 1)))</f>
        <v>1271.6499544211485</v>
      </c>
      <c r="I5" s="1">
        <v>3</v>
      </c>
      <c r="J5" s="1"/>
      <c r="K5" s="3">
        <f t="shared" ref="K5:K9" si="2">(F5/(IF(J5, J5, 1)))</f>
        <v>1395</v>
      </c>
      <c r="L5" s="1"/>
    </row>
    <row r="6" spans="1:12">
      <c r="A6" s="2" t="s">
        <v>29</v>
      </c>
      <c r="B6" s="2" t="s">
        <v>30</v>
      </c>
      <c r="C6" s="2" t="s">
        <v>31</v>
      </c>
      <c r="D6" s="4">
        <v>0.70833333333333337</v>
      </c>
      <c r="E6" s="4">
        <v>0.72451388888888879</v>
      </c>
      <c r="F6" s="3">
        <f t="shared" si="0"/>
        <v>1398</v>
      </c>
      <c r="G6" s="1">
        <v>1.145</v>
      </c>
      <c r="H6" s="3">
        <f t="shared" si="1"/>
        <v>1220.9606986899564</v>
      </c>
      <c r="I6" s="1">
        <v>2</v>
      </c>
      <c r="J6" s="1"/>
      <c r="K6" s="3">
        <f t="shared" si="2"/>
        <v>1398</v>
      </c>
      <c r="L6" s="1"/>
    </row>
    <row r="7" spans="1:12">
      <c r="A7" s="2" t="s">
        <v>32</v>
      </c>
      <c r="B7" s="2" t="s">
        <v>15</v>
      </c>
      <c r="C7" s="2" t="s">
        <v>12</v>
      </c>
      <c r="D7" s="4">
        <v>0.70833333333333337</v>
      </c>
      <c r="E7" s="4">
        <v>0.72666666666666668</v>
      </c>
      <c r="F7" s="3">
        <f t="shared" si="0"/>
        <v>1584</v>
      </c>
      <c r="G7" s="1">
        <v>1.1599999999999999</v>
      </c>
      <c r="H7" s="3">
        <f t="shared" si="1"/>
        <v>1365.5172413793105</v>
      </c>
      <c r="I7" s="1">
        <v>4</v>
      </c>
      <c r="J7" s="1"/>
      <c r="K7" s="3">
        <f t="shared" si="2"/>
        <v>1584</v>
      </c>
      <c r="L7" s="1"/>
    </row>
    <row r="8" spans="1:12">
      <c r="A8" s="2" t="s">
        <v>17</v>
      </c>
      <c r="B8" s="2" t="s">
        <v>19</v>
      </c>
      <c r="C8" s="2" t="s">
        <v>21</v>
      </c>
      <c r="D8" s="4">
        <v>0.70833333333333337</v>
      </c>
      <c r="E8" s="1" t="s">
        <v>33</v>
      </c>
      <c r="F8" s="3" t="e">
        <f t="shared" si="0"/>
        <v>#VALUE!</v>
      </c>
      <c r="G8" s="1"/>
      <c r="H8" s="3" t="e">
        <f t="shared" si="1"/>
        <v>#VALUE!</v>
      </c>
      <c r="I8" s="1"/>
      <c r="J8" s="1"/>
      <c r="K8" s="3" t="e">
        <f t="shared" si="2"/>
        <v>#VALUE!</v>
      </c>
      <c r="L8" s="1"/>
    </row>
    <row r="9" spans="1:12">
      <c r="A9" s="2" t="s">
        <v>23</v>
      </c>
      <c r="B9" s="2" t="s">
        <v>34</v>
      </c>
      <c r="C9" s="2" t="s">
        <v>12</v>
      </c>
      <c r="D9" s="4">
        <v>0.70833333333333337</v>
      </c>
      <c r="E9" s="4">
        <v>0.72619212962962953</v>
      </c>
      <c r="F9" s="3">
        <f t="shared" si="0"/>
        <v>1543</v>
      </c>
      <c r="G9" s="1">
        <v>1.2689999999999999</v>
      </c>
      <c r="H9" s="3">
        <f t="shared" si="1"/>
        <v>1215.9180457052798</v>
      </c>
      <c r="I9" s="1">
        <v>1</v>
      </c>
      <c r="J9" s="1"/>
      <c r="K9" s="3">
        <f t="shared" si="2"/>
        <v>1543</v>
      </c>
      <c r="L9" s="1"/>
    </row>
  </sheetData>
  <sheetCalcPr fullCalcOnLoad="1"/>
  <mergeCells count="7">
    <mergeCell ref="A1:L1"/>
    <mergeCell ref="A2:B2"/>
    <mergeCell ref="C2:D2"/>
    <mergeCell ref="E2:F2"/>
    <mergeCell ref="G2:H2"/>
    <mergeCell ref="I2:J2"/>
    <mergeCell ref="K2:L2"/>
  </mergeCells>
  <phoneticPr fontId="3" type="noConversion"/>
  <pageMargins left="0.75000000000000011" right="0.75000000000000011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Summary</vt:lpstr>
      <vt:lpstr>PY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2017-08-29T13:15:02Z</cp:lastPrinted>
  <dcterms:created xsi:type="dcterms:W3CDTF">2011-03-28T17:05:43Z</dcterms:created>
  <dcterms:modified xsi:type="dcterms:W3CDTF">2017-08-29T13:15:35Z</dcterms:modified>
</cp:coreProperties>
</file>