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19320" windowHeight="11760" tabRatio="500"/>
  </bookViews>
  <sheets>
    <sheet name="Overall" sheetId="7" r:id="rId1"/>
    <sheet name="1 &amp; 2" sheetId="3" r:id="rId2"/>
    <sheet name="3" sheetId="9" r:id="rId3"/>
    <sheet name="4" sheetId="11" r:id="rId4"/>
    <sheet name="5" sheetId="12" r:id="rId5"/>
    <sheet name="6" sheetId="13" r:id="rId6"/>
    <sheet name="7" sheetId="14" r:id="rId7"/>
    <sheet name="8" sheetId="15" r:id="rId8"/>
  </sheets>
  <calcPr calcId="114210" concurrentCalc="0"/>
</workbook>
</file>

<file path=xl/calcChain.xml><?xml version="1.0" encoding="utf-8"?>
<calcChain xmlns="http://schemas.openxmlformats.org/spreadsheetml/2006/main">
  <c r="K15" i="7"/>
  <c r="R12"/>
  <c r="R13"/>
  <c r="R14"/>
  <c r="P15"/>
  <c r="Q15"/>
  <c r="R15"/>
  <c r="R16"/>
  <c r="R17"/>
  <c r="R18"/>
  <c r="R19"/>
  <c r="R20"/>
  <c r="R21"/>
  <c r="R22"/>
  <c r="R23"/>
  <c r="R24"/>
  <c r="R25"/>
  <c r="R26"/>
  <c r="R27"/>
  <c r="R11"/>
  <c r="P11"/>
  <c r="P12"/>
  <c r="P13"/>
  <c r="P14"/>
  <c r="J15"/>
  <c r="P16"/>
  <c r="P17"/>
  <c r="P18"/>
  <c r="F19"/>
  <c r="G19"/>
  <c r="L19"/>
  <c r="M19"/>
  <c r="P19"/>
  <c r="J20"/>
  <c r="K20"/>
  <c r="P20"/>
  <c r="P21"/>
  <c r="P22"/>
  <c r="P23"/>
  <c r="P24"/>
  <c r="P25"/>
  <c r="P26"/>
  <c r="P27"/>
  <c r="P9"/>
  <c r="Q11"/>
  <c r="Q12"/>
  <c r="Q13"/>
  <c r="Q14"/>
  <c r="Q16"/>
  <c r="Q17"/>
  <c r="Q18"/>
  <c r="Q19"/>
  <c r="Q20"/>
  <c r="Q21"/>
  <c r="Q22"/>
  <c r="Q23"/>
  <c r="Q24"/>
  <c r="Q25"/>
  <c r="Q26"/>
  <c r="Q27"/>
  <c r="S11"/>
  <c r="S12"/>
  <c r="S13"/>
  <c r="S14"/>
  <c r="S15"/>
  <c r="S16"/>
  <c r="S17"/>
  <c r="S18"/>
  <c r="S19"/>
  <c r="S20"/>
  <c r="S21"/>
  <c r="S22"/>
  <c r="S23"/>
  <c r="S24"/>
  <c r="S25"/>
  <c r="S26"/>
  <c r="S27"/>
  <c r="F4" i="15"/>
  <c r="H4"/>
  <c r="F5"/>
  <c r="F6"/>
  <c r="H6"/>
  <c r="F7"/>
  <c r="H7"/>
  <c r="F8"/>
  <c r="H8"/>
  <c r="I4"/>
  <c r="K4"/>
  <c r="I5"/>
  <c r="I6"/>
  <c r="I7"/>
  <c r="K7"/>
  <c r="I8"/>
  <c r="K8"/>
  <c r="F9"/>
  <c r="H9"/>
  <c r="K9"/>
  <c r="F10"/>
  <c r="H10"/>
  <c r="K10"/>
  <c r="F11"/>
  <c r="H11"/>
  <c r="K11"/>
  <c r="F12"/>
  <c r="H12"/>
  <c r="K12"/>
  <c r="F13"/>
  <c r="H13"/>
  <c r="K13"/>
  <c r="F14"/>
  <c r="H14"/>
  <c r="K14"/>
  <c r="F15"/>
  <c r="H15"/>
  <c r="K15"/>
  <c r="F16"/>
  <c r="H16"/>
  <c r="K16"/>
  <c r="F17"/>
  <c r="H17"/>
  <c r="K17"/>
  <c r="F18"/>
  <c r="H18"/>
  <c r="K18"/>
  <c r="F19"/>
  <c r="H19"/>
  <c r="K19"/>
  <c r="F20"/>
  <c r="H20"/>
  <c r="K20"/>
  <c r="F21"/>
  <c r="H21"/>
  <c r="K21"/>
  <c r="F22"/>
  <c r="H22"/>
  <c r="K22"/>
  <c r="F23"/>
  <c r="H23"/>
  <c r="K23"/>
  <c r="F24"/>
  <c r="H24"/>
  <c r="K24"/>
  <c r="F25"/>
  <c r="H25"/>
  <c r="K25"/>
  <c r="F26"/>
  <c r="H26"/>
  <c r="K26"/>
  <c r="F27"/>
  <c r="H27"/>
  <c r="K27"/>
  <c r="F6" i="14"/>
  <c r="H6"/>
  <c r="F4"/>
  <c r="H4"/>
  <c r="F5"/>
  <c r="H5"/>
  <c r="F7"/>
  <c r="H7"/>
  <c r="F8"/>
  <c r="H8"/>
  <c r="I6"/>
  <c r="I7"/>
  <c r="I8"/>
  <c r="I4"/>
  <c r="I5"/>
  <c r="K4"/>
  <c r="K7"/>
  <c r="K8"/>
  <c r="F9"/>
  <c r="H9"/>
  <c r="K9"/>
  <c r="F10"/>
  <c r="H10"/>
  <c r="K10"/>
  <c r="F11"/>
  <c r="H11"/>
  <c r="K11"/>
  <c r="F12"/>
  <c r="H12"/>
  <c r="K12"/>
  <c r="F13"/>
  <c r="H13"/>
  <c r="K13"/>
  <c r="F14"/>
  <c r="H14"/>
  <c r="K14"/>
  <c r="F15"/>
  <c r="H15"/>
  <c r="K15"/>
  <c r="F16"/>
  <c r="H16"/>
  <c r="K16"/>
  <c r="F17"/>
  <c r="H17"/>
  <c r="K17"/>
  <c r="F18"/>
  <c r="H18"/>
  <c r="K18"/>
  <c r="F19"/>
  <c r="H19"/>
  <c r="K19"/>
  <c r="F20"/>
  <c r="H20"/>
  <c r="K20"/>
  <c r="F21"/>
  <c r="H21"/>
  <c r="K21"/>
  <c r="F22"/>
  <c r="H22"/>
  <c r="K22"/>
  <c r="F23"/>
  <c r="H23"/>
  <c r="K23"/>
  <c r="F24"/>
  <c r="H24"/>
  <c r="K24"/>
  <c r="F25"/>
  <c r="H25"/>
  <c r="K25"/>
  <c r="F26"/>
  <c r="H26"/>
  <c r="K26"/>
  <c r="F27"/>
  <c r="H27"/>
  <c r="K27"/>
  <c r="F7" i="13"/>
  <c r="H7"/>
  <c r="F8"/>
  <c r="H8"/>
  <c r="F9"/>
  <c r="H9"/>
  <c r="I7"/>
  <c r="I8"/>
  <c r="K8"/>
  <c r="I9"/>
  <c r="K9"/>
  <c r="F10"/>
  <c r="H10"/>
  <c r="K10"/>
  <c r="F11"/>
  <c r="H11"/>
  <c r="K11"/>
  <c r="F12"/>
  <c r="H12"/>
  <c r="K12"/>
  <c r="F13"/>
  <c r="H13"/>
  <c r="K13"/>
  <c r="F14"/>
  <c r="H14"/>
  <c r="K14"/>
  <c r="F15"/>
  <c r="H15"/>
  <c r="K15"/>
  <c r="F16"/>
  <c r="H16"/>
  <c r="K16"/>
  <c r="F17"/>
  <c r="H17"/>
  <c r="K17"/>
  <c r="F18"/>
  <c r="H18"/>
  <c r="K18"/>
  <c r="F19"/>
  <c r="H19"/>
  <c r="K19"/>
  <c r="F20"/>
  <c r="H20"/>
  <c r="K20"/>
  <c r="F21"/>
  <c r="H21"/>
  <c r="K21"/>
  <c r="F22"/>
  <c r="H22"/>
  <c r="K22"/>
  <c r="F23"/>
  <c r="H23"/>
  <c r="K23"/>
  <c r="F24"/>
  <c r="H24"/>
  <c r="K24"/>
  <c r="F25"/>
  <c r="H25"/>
  <c r="K25"/>
  <c r="F26"/>
  <c r="H26"/>
  <c r="K26"/>
  <c r="F27"/>
  <c r="H27"/>
  <c r="K27"/>
  <c r="F28"/>
  <c r="H28"/>
  <c r="K28"/>
  <c r="F7" i="12"/>
  <c r="H7"/>
  <c r="F9"/>
  <c r="H9"/>
  <c r="F8"/>
  <c r="H8"/>
  <c r="H10"/>
  <c r="I8"/>
  <c r="I9"/>
  <c r="I10"/>
  <c r="I7"/>
  <c r="K9"/>
  <c r="F10"/>
  <c r="K10"/>
  <c r="F11"/>
  <c r="H11"/>
  <c r="K11"/>
  <c r="F12"/>
  <c r="H12"/>
  <c r="K12"/>
  <c r="F13"/>
  <c r="H13"/>
  <c r="K13"/>
  <c r="F14"/>
  <c r="H14"/>
  <c r="K14"/>
  <c r="F15"/>
  <c r="H15"/>
  <c r="K15"/>
  <c r="F16"/>
  <c r="H16"/>
  <c r="K16"/>
  <c r="F17"/>
  <c r="H17"/>
  <c r="K17"/>
  <c r="F18"/>
  <c r="H18"/>
  <c r="K18"/>
  <c r="F19"/>
  <c r="H19"/>
  <c r="K19"/>
  <c r="F20"/>
  <c r="H20"/>
  <c r="K20"/>
  <c r="F21"/>
  <c r="H21"/>
  <c r="K21"/>
  <c r="F22"/>
  <c r="H22"/>
  <c r="K22"/>
  <c r="F23"/>
  <c r="H23"/>
  <c r="K23"/>
  <c r="F24"/>
  <c r="H24"/>
  <c r="K24"/>
  <c r="F25"/>
  <c r="H25"/>
  <c r="K25"/>
  <c r="F26"/>
  <c r="H26"/>
  <c r="K26"/>
  <c r="F27"/>
  <c r="H27"/>
  <c r="K27"/>
  <c r="F28"/>
  <c r="H28"/>
  <c r="K28"/>
  <c r="F29"/>
  <c r="H29"/>
  <c r="K29"/>
  <c r="I8" i="11"/>
  <c r="I9"/>
  <c r="I10"/>
  <c r="I11"/>
  <c r="I12"/>
  <c r="I13"/>
  <c r="I14"/>
  <c r="I15"/>
  <c r="I16"/>
  <c r="I17"/>
  <c r="I7"/>
  <c r="F37"/>
  <c r="K37"/>
  <c r="H37"/>
  <c r="F36"/>
  <c r="K36"/>
  <c r="H36"/>
  <c r="F35"/>
  <c r="K35"/>
  <c r="H35"/>
  <c r="F34"/>
  <c r="K34"/>
  <c r="H34"/>
  <c r="F33"/>
  <c r="K33"/>
  <c r="H33"/>
  <c r="F32"/>
  <c r="K32"/>
  <c r="H32"/>
  <c r="F31"/>
  <c r="K31"/>
  <c r="H31"/>
  <c r="F30"/>
  <c r="K30"/>
  <c r="H30"/>
  <c r="F29"/>
  <c r="K29"/>
  <c r="H29"/>
  <c r="F28"/>
  <c r="K28"/>
  <c r="H28"/>
  <c r="F27"/>
  <c r="K27"/>
  <c r="H27"/>
  <c r="F26"/>
  <c r="K26"/>
  <c r="H26"/>
  <c r="F25"/>
  <c r="K25"/>
  <c r="H25"/>
  <c r="F24"/>
  <c r="K24"/>
  <c r="H24"/>
  <c r="F23"/>
  <c r="K23"/>
  <c r="H23"/>
  <c r="F22"/>
  <c r="K22"/>
  <c r="H22"/>
  <c r="F21"/>
  <c r="K21"/>
  <c r="H21"/>
  <c r="F20"/>
  <c r="K20"/>
  <c r="H20"/>
  <c r="F19"/>
  <c r="K19"/>
  <c r="H19"/>
  <c r="F18"/>
  <c r="K18"/>
  <c r="H18"/>
  <c r="F17"/>
  <c r="K17"/>
  <c r="H17"/>
  <c r="F16"/>
  <c r="K16"/>
  <c r="H16"/>
  <c r="F8"/>
  <c r="H8"/>
  <c r="F9"/>
  <c r="H9"/>
  <c r="F10"/>
  <c r="H10"/>
  <c r="F11"/>
  <c r="H11"/>
  <c r="F12"/>
  <c r="H12"/>
  <c r="F13"/>
  <c r="H13"/>
  <c r="F14"/>
  <c r="H14"/>
  <c r="F15"/>
  <c r="H15"/>
  <c r="F7"/>
  <c r="K7"/>
  <c r="H7"/>
  <c r="I9" i="9"/>
  <c r="I10"/>
  <c r="I11"/>
  <c r="I12"/>
  <c r="I13"/>
  <c r="I14"/>
  <c r="I15"/>
  <c r="I16"/>
  <c r="I8"/>
  <c r="I17"/>
  <c r="I7"/>
  <c r="H12"/>
  <c r="H13"/>
  <c r="H14"/>
  <c r="H15"/>
  <c r="H16"/>
  <c r="H17"/>
  <c r="H11"/>
  <c r="F15"/>
  <c r="F14"/>
  <c r="F13"/>
  <c r="F12"/>
  <c r="F11"/>
  <c r="H10"/>
  <c r="F10"/>
  <c r="F8"/>
  <c r="F9"/>
  <c r="H8"/>
  <c r="H9"/>
  <c r="F37"/>
  <c r="K37"/>
  <c r="H37"/>
  <c r="F36"/>
  <c r="K36"/>
  <c r="H36"/>
  <c r="F35"/>
  <c r="K35"/>
  <c r="H35"/>
  <c r="F34"/>
  <c r="K34"/>
  <c r="H34"/>
  <c r="F33"/>
  <c r="K33"/>
  <c r="H33"/>
  <c r="F32"/>
  <c r="K32"/>
  <c r="H32"/>
  <c r="F31"/>
  <c r="K31"/>
  <c r="H31"/>
  <c r="F30"/>
  <c r="K30"/>
  <c r="H30"/>
  <c r="F29"/>
  <c r="K29"/>
  <c r="H29"/>
  <c r="F28"/>
  <c r="K28"/>
  <c r="H28"/>
  <c r="F27"/>
  <c r="K27"/>
  <c r="H27"/>
  <c r="F26"/>
  <c r="K26"/>
  <c r="H26"/>
  <c r="F25"/>
  <c r="K25"/>
  <c r="H25"/>
  <c r="F24"/>
  <c r="K24"/>
  <c r="H24"/>
  <c r="F23"/>
  <c r="K23"/>
  <c r="H23"/>
  <c r="F22"/>
  <c r="K22"/>
  <c r="H22"/>
  <c r="F21"/>
  <c r="K21"/>
  <c r="H21"/>
  <c r="F20"/>
  <c r="K20"/>
  <c r="H20"/>
  <c r="F19"/>
  <c r="K19"/>
  <c r="H19"/>
  <c r="F18"/>
  <c r="K18"/>
  <c r="H18"/>
  <c r="F17"/>
  <c r="K17"/>
  <c r="F16"/>
  <c r="K16"/>
  <c r="F7"/>
  <c r="K7"/>
  <c r="H7"/>
  <c r="F7" i="3"/>
  <c r="K7"/>
  <c r="F15"/>
  <c r="K15"/>
  <c r="H15"/>
  <c r="F14"/>
  <c r="K14"/>
  <c r="H14"/>
  <c r="F13"/>
  <c r="K13"/>
  <c r="H13"/>
  <c r="J7" i="7"/>
  <c r="L7"/>
  <c r="H7" i="3"/>
  <c r="F8"/>
  <c r="H8"/>
  <c r="K8"/>
  <c r="F9"/>
  <c r="H9"/>
  <c r="K9"/>
  <c r="F10"/>
  <c r="H10"/>
  <c r="K10"/>
  <c r="F11"/>
  <c r="H11"/>
  <c r="K11"/>
  <c r="F12"/>
  <c r="H12"/>
  <c r="K12"/>
  <c r="F16"/>
  <c r="H16"/>
  <c r="K16"/>
  <c r="F17"/>
  <c r="H17"/>
  <c r="K17"/>
  <c r="F18"/>
  <c r="H18"/>
  <c r="K18"/>
  <c r="F19"/>
  <c r="H19"/>
  <c r="K19"/>
  <c r="F20"/>
  <c r="H20"/>
  <c r="K20"/>
  <c r="F21"/>
  <c r="H21"/>
  <c r="K21"/>
  <c r="F22"/>
  <c r="H22"/>
  <c r="K22"/>
  <c r="F23"/>
  <c r="H23"/>
  <c r="K23"/>
  <c r="F24"/>
  <c r="H24"/>
  <c r="K24"/>
  <c r="F25"/>
  <c r="H25"/>
  <c r="K25"/>
  <c r="F26"/>
  <c r="H26"/>
  <c r="K26"/>
  <c r="F27"/>
  <c r="H27"/>
  <c r="K27"/>
  <c r="F28"/>
  <c r="H28"/>
  <c r="K28"/>
  <c r="F29"/>
  <c r="H29"/>
  <c r="K29"/>
  <c r="F30"/>
  <c r="H30"/>
  <c r="K30"/>
  <c r="F31"/>
  <c r="H31"/>
  <c r="K31"/>
  <c r="F32"/>
  <c r="H32"/>
  <c r="K32"/>
  <c r="F33"/>
  <c r="H33"/>
  <c r="K33"/>
  <c r="F34"/>
  <c r="H34"/>
  <c r="K34"/>
  <c r="F35"/>
  <c r="H35"/>
  <c r="K35"/>
  <c r="F36"/>
  <c r="H36"/>
  <c r="K36"/>
  <c r="F37"/>
  <c r="H37"/>
  <c r="K37"/>
</calcChain>
</file>

<file path=xl/comments1.xml><?xml version="1.0" encoding="utf-8"?>
<comments xmlns="http://schemas.openxmlformats.org/spreadsheetml/2006/main">
  <authors>
    <author>Rik Alewijnse</author>
  </authors>
  <commentList>
    <comment ref="H11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J15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RO</t>
        </r>
      </text>
    </comment>
    <comment ref="K15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RO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RO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RO</t>
        </r>
      </text>
    </comment>
    <comment ref="L19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RO</t>
        </r>
      </text>
    </comment>
    <comment ref="M19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RO</t>
        </r>
      </text>
    </comment>
    <comment ref="J20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RO</t>
        </r>
      </text>
    </comment>
    <comment ref="K20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RO</t>
        </r>
      </text>
    </comment>
  </commentList>
</comments>
</file>

<file path=xl/comments2.xml><?xml version="1.0" encoding="utf-8"?>
<comments xmlns="http://schemas.openxmlformats.org/spreadsheetml/2006/main">
  <authors>
    <author>Rik Alewijnse</author>
  </authors>
  <commentList>
    <comment ref="E8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calclulated, raced one lap</t>
        </r>
      </text>
    </comment>
  </commentList>
</comments>
</file>

<file path=xl/comments3.xml><?xml version="1.0" encoding="utf-8"?>
<comments xmlns="http://schemas.openxmlformats.org/spreadsheetml/2006/main">
  <authors>
    <author>Rik Alewijnse</author>
  </authors>
  <commentList>
    <comment ref="E8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calclulated, raced one lap</t>
        </r>
      </text>
    </comment>
  </commentList>
</comments>
</file>

<file path=xl/sharedStrings.xml><?xml version="1.0" encoding="utf-8"?>
<sst xmlns="http://schemas.openxmlformats.org/spreadsheetml/2006/main" count="352" uniqueCount="126">
  <si>
    <t>HELM</t>
  </si>
  <si>
    <t>CREW</t>
  </si>
  <si>
    <t>PY</t>
  </si>
  <si>
    <t>CORRECTED TIME</t>
  </si>
  <si>
    <t>PPY</t>
  </si>
  <si>
    <t>Will Porter</t>
  </si>
  <si>
    <t xml:space="preserve">PY POSITION </t>
  </si>
  <si>
    <t>RACE: Spring Points 1 &amp; 2</t>
  </si>
  <si>
    <t>PPY POSITION</t>
  </si>
  <si>
    <t>Race 1</t>
  </si>
  <si>
    <t>Race 2</t>
  </si>
  <si>
    <t>Race 3</t>
  </si>
  <si>
    <t>Race 4</t>
  </si>
  <si>
    <t>Race 7</t>
  </si>
  <si>
    <t>Race 8</t>
  </si>
  <si>
    <t>WIND DIRECTION: ENE</t>
  </si>
  <si>
    <t>TOLLESBURY SAILING CLUB DINGHY RACING RESULTS</t>
  </si>
  <si>
    <t>BOAT NO: CLASS</t>
  </si>
  <si>
    <t>START TIME</t>
  </si>
  <si>
    <t>FINISH TIME</t>
  </si>
  <si>
    <t>ELAPSED TIME (SECONDS)</t>
  </si>
  <si>
    <t>DNF</t>
  </si>
  <si>
    <t>TROPHY NAME:</t>
  </si>
  <si>
    <t>(PY)</t>
  </si>
  <si>
    <t>Class</t>
  </si>
  <si>
    <t>Boat No</t>
  </si>
  <si>
    <t>Helm</t>
  </si>
  <si>
    <t xml:space="preserve"> </t>
  </si>
  <si>
    <t>Pts Total</t>
  </si>
  <si>
    <t>DNS</t>
  </si>
  <si>
    <t>Less Discards</t>
  </si>
  <si>
    <t>Position</t>
  </si>
  <si>
    <t>Race 5</t>
  </si>
  <si>
    <t>Race 6</t>
  </si>
  <si>
    <t>Series</t>
  </si>
  <si>
    <t>Starters</t>
  </si>
  <si>
    <t>Laser R</t>
  </si>
  <si>
    <t>GP14</t>
  </si>
  <si>
    <t>Spring Points</t>
  </si>
  <si>
    <t>Derek</t>
  </si>
  <si>
    <t>George Barber</t>
  </si>
  <si>
    <t>Rik</t>
  </si>
  <si>
    <t>Solo</t>
  </si>
  <si>
    <t>Sarah Porter</t>
  </si>
  <si>
    <t>Danny Carter</t>
  </si>
  <si>
    <t>Dan Spindler</t>
  </si>
  <si>
    <t>DATE: 06/04/2013</t>
  </si>
  <si>
    <t>WIND STRENGTH: 13 kt</t>
  </si>
  <si>
    <t>COURSE: Start near 5, 1s, 3s, 5s, x 2</t>
  </si>
  <si>
    <t>RO: Derek &amp; Rik
SB: George B &amp; Will</t>
  </si>
  <si>
    <t>Rad 177612</t>
  </si>
  <si>
    <t>Solo 3722</t>
  </si>
  <si>
    <t>Sarah Barber</t>
  </si>
  <si>
    <t>20 kt</t>
  </si>
  <si>
    <t>GP 11494</t>
  </si>
  <si>
    <t>Topper</t>
  </si>
  <si>
    <t>Toby Porter</t>
  </si>
  <si>
    <t>GP 13342</t>
  </si>
  <si>
    <t>Phil Rayner</t>
  </si>
  <si>
    <t>Jon Brooks</t>
  </si>
  <si>
    <t>Pico</t>
  </si>
  <si>
    <t>Rachel Green</t>
  </si>
  <si>
    <t>Lsr 113967</t>
  </si>
  <si>
    <t>Scott Edwards</t>
  </si>
  <si>
    <t>GP 1365</t>
  </si>
  <si>
    <t>Austin Barber</t>
  </si>
  <si>
    <t>GP 11020</t>
  </si>
  <si>
    <t>Rik Alewijnse</t>
  </si>
  <si>
    <t>Sarah Alewijnse</t>
  </si>
  <si>
    <t>GP 14081</t>
  </si>
  <si>
    <t>Richard Ham</t>
  </si>
  <si>
    <t xml:space="preserve">Nick Lynn </t>
  </si>
  <si>
    <t>GP 13956</t>
  </si>
  <si>
    <t>Roger Palmer</t>
  </si>
  <si>
    <t>Hazel Schofield</t>
  </si>
  <si>
    <t>George Rogers</t>
  </si>
  <si>
    <t>GP 13939</t>
  </si>
  <si>
    <t>GP 10235</t>
  </si>
  <si>
    <t>Carol Collier</t>
  </si>
  <si>
    <t>DATE: 13/04/2013</t>
  </si>
  <si>
    <t>WIND STRENGTH: 14 kt</t>
  </si>
  <si>
    <t>WIND DIRECTION: WNW</t>
  </si>
  <si>
    <t>RACE: Spring Points 3</t>
  </si>
  <si>
    <t>COURSE: 1s 3s 4s 9s x2</t>
  </si>
  <si>
    <t>RO: Will &amp; Terry
SB: Kees &amp; Adrienne</t>
  </si>
  <si>
    <t>WIND STRENGTH: 10 kt</t>
  </si>
  <si>
    <t>RACE: Spring Points 4</t>
  </si>
  <si>
    <t>COURSE: 1s 4s 10s x2</t>
  </si>
  <si>
    <t>|</t>
  </si>
  <si>
    <t>Laser</t>
  </si>
  <si>
    <t>Dave Walsh</t>
  </si>
  <si>
    <t>Rosie Collier</t>
  </si>
  <si>
    <t>Chris Parsons</t>
  </si>
  <si>
    <t>Lsr 151425</t>
  </si>
  <si>
    <t>Henry Rayment-Pickard</t>
  </si>
  <si>
    <t>Nick Lynn</t>
  </si>
  <si>
    <t>RACE: Spring Points 5</t>
  </si>
  <si>
    <t>COURSE: 6s, 9s, 4p, 1p x2</t>
  </si>
  <si>
    <t>WIND DIRECTION: E</t>
  </si>
  <si>
    <t>WIND STRENGTH: F3</t>
  </si>
  <si>
    <t>RO: Phil, Richard, Hugh
SB: Liz &amp; Hazel</t>
  </si>
  <si>
    <t>COURSE: 6s 2s, 4p, 1p, x2</t>
  </si>
  <si>
    <t>Phil</t>
  </si>
  <si>
    <t>Richard</t>
  </si>
  <si>
    <t>Liz</t>
  </si>
  <si>
    <t>Hazel</t>
  </si>
  <si>
    <t>Will</t>
  </si>
  <si>
    <t>Terry</t>
  </si>
  <si>
    <t>Kees</t>
  </si>
  <si>
    <t>Adrienne</t>
  </si>
  <si>
    <t>Ed Coates</t>
  </si>
  <si>
    <t>Jilly Wilkinson</t>
  </si>
  <si>
    <t>GP 12989</t>
  </si>
  <si>
    <t>GP 13958</t>
  </si>
  <si>
    <t>WIND STRENGTH: 12 kt</t>
  </si>
  <si>
    <t>RACE: Spring Points 7</t>
  </si>
  <si>
    <t>COURSE: Start south channel, 8P, Fish P, 7P, 9P x 2</t>
  </si>
  <si>
    <t>RO: Rik, Carol &amp; Martin
SB: Bob &amp; Andy Beharrell</t>
  </si>
  <si>
    <t>DATE: 27/04/2014</t>
  </si>
  <si>
    <t>RACE: Spring Points 8</t>
  </si>
  <si>
    <t>COURSE: Start by 10, 6S, 9S, 10S x3</t>
  </si>
  <si>
    <t>DSQ</t>
  </si>
  <si>
    <t>DSQ: wrong side of finish mark; did not do penalty turn after collision</t>
  </si>
  <si>
    <t>Martin</t>
  </si>
  <si>
    <t>Bob W</t>
  </si>
  <si>
    <t>Andy B</t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</si>
</sst>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8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1" fillId="0" borderId="0" xfId="0" applyFont="1"/>
    <xf numFmtId="16" fontId="1" fillId="0" borderId="0" xfId="0" applyNumberFormat="1" applyFont="1"/>
    <xf numFmtId="0" fontId="0" fillId="0" borderId="0" xfId="0" applyNumberFormat="1"/>
    <xf numFmtId="16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7"/>
  <sheetViews>
    <sheetView tabSelected="1" workbookViewId="0">
      <selection activeCell="B21" sqref="B21"/>
    </sheetView>
  </sheetViews>
  <sheetFormatPr defaultRowHeight="12.75"/>
  <cols>
    <col min="1" max="1" width="3" customWidth="1"/>
    <col min="2" max="2" width="8.875" bestFit="1" customWidth="1"/>
    <col min="3" max="3" width="11" customWidth="1"/>
    <col min="4" max="4" width="20.375" bestFit="1" customWidth="1"/>
    <col min="5" max="5" width="1.75" bestFit="1" customWidth="1"/>
    <col min="6" max="13" width="10.375" bestFit="1" customWidth="1"/>
    <col min="14" max="14" width="2.625" customWidth="1"/>
    <col min="16" max="16" width="8.5" bestFit="1" customWidth="1"/>
    <col min="17" max="17" width="13.625" bestFit="1" customWidth="1"/>
    <col min="19" max="19" width="8.375" bestFit="1" customWidth="1"/>
  </cols>
  <sheetData>
    <row r="1" spans="2:19" ht="15">
      <c r="B1" s="18" t="s">
        <v>22</v>
      </c>
      <c r="D1" s="18" t="s">
        <v>38</v>
      </c>
      <c r="G1" s="18" t="s">
        <v>23</v>
      </c>
      <c r="H1" s="19"/>
      <c r="I1" s="20">
        <v>2014</v>
      </c>
    </row>
    <row r="3" spans="2:19">
      <c r="B3" s="20" t="s">
        <v>24</v>
      </c>
      <c r="C3" s="20" t="s">
        <v>25</v>
      </c>
      <c r="D3" s="20" t="s">
        <v>26</v>
      </c>
      <c r="E3" s="20" t="s">
        <v>27</v>
      </c>
      <c r="F3" t="s">
        <v>39</v>
      </c>
      <c r="G3" t="s">
        <v>41</v>
      </c>
      <c r="H3" t="s">
        <v>106</v>
      </c>
      <c r="I3" t="s">
        <v>107</v>
      </c>
      <c r="J3" t="s">
        <v>102</v>
      </c>
      <c r="K3" t="s">
        <v>103</v>
      </c>
      <c r="L3" t="s">
        <v>41</v>
      </c>
      <c r="M3" t="s">
        <v>123</v>
      </c>
      <c r="N3" s="21"/>
      <c r="P3" s="20" t="s">
        <v>28</v>
      </c>
      <c r="Q3" s="20" t="s">
        <v>30</v>
      </c>
      <c r="R3" s="20" t="s">
        <v>28</v>
      </c>
      <c r="S3" s="20" t="s">
        <v>31</v>
      </c>
    </row>
    <row r="4" spans="2:19">
      <c r="B4" s="20"/>
      <c r="C4" s="20"/>
      <c r="D4" s="20"/>
      <c r="E4" s="20"/>
      <c r="F4" t="s">
        <v>40</v>
      </c>
      <c r="G4" t="s">
        <v>5</v>
      </c>
      <c r="H4" t="s">
        <v>108</v>
      </c>
      <c r="I4" t="s">
        <v>109</v>
      </c>
      <c r="J4" t="s">
        <v>104</v>
      </c>
      <c r="K4" t="s">
        <v>105</v>
      </c>
      <c r="L4" t="s">
        <v>124</v>
      </c>
      <c r="M4" t="s">
        <v>125</v>
      </c>
      <c r="N4" s="21"/>
      <c r="O4" s="20"/>
      <c r="P4" s="20"/>
      <c r="Q4" s="20"/>
      <c r="R4" s="20"/>
      <c r="S4" s="20"/>
    </row>
    <row r="5" spans="2:19"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0"/>
      <c r="P5" s="20"/>
      <c r="Q5" s="20"/>
      <c r="R5" s="20"/>
      <c r="S5" s="20"/>
    </row>
    <row r="6" spans="2:19">
      <c r="B6" s="20"/>
      <c r="C6" s="20"/>
      <c r="D6" s="20"/>
      <c r="E6" s="20"/>
      <c r="F6" s="20" t="s">
        <v>9</v>
      </c>
      <c r="G6" s="20" t="s">
        <v>10</v>
      </c>
      <c r="H6" s="20" t="s">
        <v>11</v>
      </c>
      <c r="I6" s="20" t="s">
        <v>12</v>
      </c>
      <c r="J6" s="20" t="s">
        <v>32</v>
      </c>
      <c r="K6" s="20" t="s">
        <v>33</v>
      </c>
      <c r="L6" s="20" t="s">
        <v>13</v>
      </c>
      <c r="M6" s="20" t="s">
        <v>14</v>
      </c>
      <c r="N6" s="20"/>
    </row>
    <row r="7" spans="2:19">
      <c r="F7" s="23">
        <v>40273</v>
      </c>
      <c r="G7" s="23"/>
      <c r="H7" s="23">
        <v>40280</v>
      </c>
      <c r="I7" s="23"/>
      <c r="J7" s="23">
        <f>H7+7</f>
        <v>40287</v>
      </c>
      <c r="K7" s="23"/>
      <c r="L7" s="23">
        <f>J7+7</f>
        <v>40294</v>
      </c>
      <c r="M7" s="23"/>
      <c r="P7" s="20" t="s">
        <v>34</v>
      </c>
    </row>
    <row r="8" spans="2:19">
      <c r="F8" s="20" t="s">
        <v>35</v>
      </c>
      <c r="G8" s="20" t="s">
        <v>35</v>
      </c>
      <c r="H8" s="20" t="s">
        <v>35</v>
      </c>
      <c r="I8" s="20" t="s">
        <v>35</v>
      </c>
      <c r="J8" s="20" t="s">
        <v>35</v>
      </c>
      <c r="K8" s="20" t="s">
        <v>35</v>
      </c>
      <c r="L8" s="20" t="s">
        <v>35</v>
      </c>
      <c r="M8" s="20" t="s">
        <v>35</v>
      </c>
      <c r="N8" s="20"/>
      <c r="P8" s="20" t="s">
        <v>35</v>
      </c>
    </row>
    <row r="9" spans="2:19">
      <c r="F9">
        <v>3</v>
      </c>
      <c r="G9">
        <v>3</v>
      </c>
      <c r="H9">
        <v>10</v>
      </c>
      <c r="I9">
        <v>11</v>
      </c>
      <c r="J9">
        <v>4</v>
      </c>
      <c r="K9">
        <v>3</v>
      </c>
      <c r="P9">
        <f>COUNTA(D11:D48)</f>
        <v>17</v>
      </c>
      <c r="Q9" t="s">
        <v>27</v>
      </c>
    </row>
    <row r="10" spans="2:19">
      <c r="B10" t="s">
        <v>27</v>
      </c>
      <c r="C10" t="s">
        <v>27</v>
      </c>
      <c r="D10" t="s">
        <v>27</v>
      </c>
    </row>
    <row r="11" spans="2:19" ht="12.75" customHeight="1">
      <c r="B11" t="s">
        <v>37</v>
      </c>
      <c r="C11">
        <v>11944</v>
      </c>
      <c r="D11" t="s">
        <v>43</v>
      </c>
      <c r="F11">
        <v>2</v>
      </c>
      <c r="G11">
        <v>2</v>
      </c>
      <c r="H11">
        <v>11</v>
      </c>
      <c r="I11">
        <v>9</v>
      </c>
      <c r="J11">
        <v>19</v>
      </c>
      <c r="K11">
        <v>19</v>
      </c>
      <c r="L11">
        <v>5</v>
      </c>
      <c r="M11">
        <v>4</v>
      </c>
      <c r="P11">
        <f t="shared" ref="P11:P27" si="0">SUM(F11:M11)</f>
        <v>71</v>
      </c>
      <c r="Q11">
        <f>LARGE(F11:M11,1)+LARGE(F11:M11,2)+LARGE(F11:M11,3)</f>
        <v>49</v>
      </c>
      <c r="R11">
        <f>P11-Q11</f>
        <v>22</v>
      </c>
      <c r="S11">
        <f>RANK(R11,$R$11:$R$27,1)</f>
        <v>3</v>
      </c>
    </row>
    <row r="12" spans="2:19">
      <c r="B12" t="s">
        <v>36</v>
      </c>
      <c r="C12">
        <v>177612</v>
      </c>
      <c r="D12" t="s">
        <v>44</v>
      </c>
      <c r="F12">
        <v>3</v>
      </c>
      <c r="G12">
        <v>4</v>
      </c>
      <c r="H12">
        <v>19</v>
      </c>
      <c r="I12">
        <v>19</v>
      </c>
      <c r="J12">
        <v>19</v>
      </c>
      <c r="K12">
        <v>19</v>
      </c>
      <c r="L12">
        <v>19</v>
      </c>
      <c r="M12">
        <v>19</v>
      </c>
      <c r="P12">
        <f t="shared" si="0"/>
        <v>121</v>
      </c>
      <c r="Q12">
        <f t="shared" ref="Q12:Q27" si="1">LARGE(F12:M12,1)+LARGE(F12:M12,2)+LARGE(F12:M12,3)</f>
        <v>57</v>
      </c>
      <c r="R12">
        <f t="shared" ref="R12:R27" si="2">P12-Q12</f>
        <v>64</v>
      </c>
      <c r="S12">
        <f t="shared" ref="S12:S27" si="3">RANK(R12,$R$11:$R$27,1)</f>
        <v>9</v>
      </c>
    </row>
    <row r="13" spans="2:19">
      <c r="B13" t="s">
        <v>42</v>
      </c>
      <c r="C13">
        <v>3722</v>
      </c>
      <c r="D13" t="s">
        <v>45</v>
      </c>
      <c r="F13">
        <v>1</v>
      </c>
      <c r="G13">
        <v>1</v>
      </c>
      <c r="H13">
        <v>19</v>
      </c>
      <c r="I13">
        <v>19</v>
      </c>
      <c r="J13">
        <v>19</v>
      </c>
      <c r="K13">
        <v>19</v>
      </c>
      <c r="L13">
        <v>19</v>
      </c>
      <c r="M13">
        <v>19</v>
      </c>
      <c r="P13">
        <f t="shared" si="0"/>
        <v>116</v>
      </c>
      <c r="Q13">
        <f t="shared" si="1"/>
        <v>57</v>
      </c>
      <c r="R13">
        <f t="shared" si="2"/>
        <v>59</v>
      </c>
      <c r="S13">
        <f t="shared" si="3"/>
        <v>7</v>
      </c>
    </row>
    <row r="14" spans="2:19">
      <c r="B14" t="s">
        <v>55</v>
      </c>
      <c r="D14" t="s">
        <v>56</v>
      </c>
      <c r="F14">
        <v>19</v>
      </c>
      <c r="G14">
        <v>19</v>
      </c>
      <c r="H14">
        <v>9</v>
      </c>
      <c r="I14">
        <v>5</v>
      </c>
      <c r="J14">
        <v>19</v>
      </c>
      <c r="K14">
        <v>19</v>
      </c>
      <c r="L14">
        <v>19</v>
      </c>
      <c r="M14">
        <v>19</v>
      </c>
      <c r="P14">
        <f t="shared" si="0"/>
        <v>128</v>
      </c>
      <c r="Q14">
        <f t="shared" si="1"/>
        <v>57</v>
      </c>
      <c r="R14">
        <f t="shared" si="2"/>
        <v>71</v>
      </c>
      <c r="S14">
        <f t="shared" si="3"/>
        <v>14</v>
      </c>
    </row>
    <row r="15" spans="2:19">
      <c r="B15" t="s">
        <v>37</v>
      </c>
      <c r="C15" s="22">
        <v>13342</v>
      </c>
      <c r="D15" t="s">
        <v>58</v>
      </c>
      <c r="F15">
        <v>19</v>
      </c>
      <c r="G15">
        <v>19</v>
      </c>
      <c r="H15">
        <v>3</v>
      </c>
      <c r="I15">
        <v>2</v>
      </c>
      <c r="J15" s="3">
        <f>AVERAGE(H15:I15,L15)</f>
        <v>2.6666666666666665</v>
      </c>
      <c r="K15" s="3">
        <f>AVERAGE(H15:I15,L15)</f>
        <v>2.6666666666666665</v>
      </c>
      <c r="L15">
        <v>3</v>
      </c>
      <c r="M15">
        <v>19</v>
      </c>
      <c r="P15" s="3">
        <f t="shared" si="0"/>
        <v>70.333333333333329</v>
      </c>
      <c r="Q15">
        <f t="shared" si="1"/>
        <v>57</v>
      </c>
      <c r="R15" s="3">
        <f t="shared" si="2"/>
        <v>13.333333333333329</v>
      </c>
      <c r="S15">
        <f t="shared" si="3"/>
        <v>2</v>
      </c>
    </row>
    <row r="16" spans="2:19">
      <c r="B16" s="22" t="s">
        <v>60</v>
      </c>
      <c r="D16" t="s">
        <v>61</v>
      </c>
      <c r="F16">
        <v>19</v>
      </c>
      <c r="G16">
        <v>19</v>
      </c>
      <c r="H16">
        <v>4</v>
      </c>
      <c r="I16">
        <v>3</v>
      </c>
      <c r="J16">
        <v>19</v>
      </c>
      <c r="K16">
        <v>19</v>
      </c>
      <c r="L16">
        <v>19</v>
      </c>
      <c r="M16">
        <v>19</v>
      </c>
      <c r="P16">
        <f t="shared" si="0"/>
        <v>121</v>
      </c>
      <c r="Q16">
        <f t="shared" si="1"/>
        <v>57</v>
      </c>
      <c r="R16">
        <f t="shared" si="2"/>
        <v>64</v>
      </c>
      <c r="S16">
        <f t="shared" si="3"/>
        <v>9</v>
      </c>
    </row>
    <row r="17" spans="2:19">
      <c r="B17" s="22" t="s">
        <v>89</v>
      </c>
      <c r="C17" s="22">
        <v>113967</v>
      </c>
      <c r="D17" t="s">
        <v>63</v>
      </c>
      <c r="F17">
        <v>19</v>
      </c>
      <c r="G17">
        <v>19</v>
      </c>
      <c r="H17">
        <v>6</v>
      </c>
      <c r="I17">
        <v>7</v>
      </c>
      <c r="J17">
        <v>19</v>
      </c>
      <c r="K17">
        <v>19</v>
      </c>
      <c r="L17">
        <v>19</v>
      </c>
      <c r="M17">
        <v>19</v>
      </c>
      <c r="P17">
        <f t="shared" si="0"/>
        <v>127</v>
      </c>
      <c r="Q17">
        <f t="shared" si="1"/>
        <v>57</v>
      </c>
      <c r="R17">
        <f t="shared" si="2"/>
        <v>70</v>
      </c>
      <c r="S17">
        <f t="shared" si="3"/>
        <v>13</v>
      </c>
    </row>
    <row r="18" spans="2:19">
      <c r="B18" t="s">
        <v>37</v>
      </c>
      <c r="C18" s="22">
        <v>1365</v>
      </c>
      <c r="D18" t="s">
        <v>92</v>
      </c>
      <c r="F18">
        <v>19</v>
      </c>
      <c r="G18">
        <v>19</v>
      </c>
      <c r="H18">
        <v>7</v>
      </c>
      <c r="I18">
        <v>8</v>
      </c>
      <c r="J18">
        <v>19</v>
      </c>
      <c r="K18">
        <v>19</v>
      </c>
      <c r="L18">
        <v>19</v>
      </c>
      <c r="M18">
        <v>19</v>
      </c>
      <c r="P18">
        <f t="shared" si="0"/>
        <v>129</v>
      </c>
      <c r="Q18">
        <f t="shared" si="1"/>
        <v>57</v>
      </c>
      <c r="R18">
        <f t="shared" si="2"/>
        <v>72</v>
      </c>
      <c r="S18">
        <f t="shared" si="3"/>
        <v>15</v>
      </c>
    </row>
    <row r="19" spans="2:19">
      <c r="B19" t="s">
        <v>37</v>
      </c>
      <c r="C19" s="22">
        <v>11020</v>
      </c>
      <c r="D19" t="s">
        <v>67</v>
      </c>
      <c r="F19">
        <f>AVERAGE(H19:J19)</f>
        <v>7</v>
      </c>
      <c r="G19">
        <f>AVERAGE(H19:J19)</f>
        <v>7</v>
      </c>
      <c r="H19">
        <v>8</v>
      </c>
      <c r="I19">
        <v>10</v>
      </c>
      <c r="J19">
        <v>3</v>
      </c>
      <c r="K19">
        <v>19</v>
      </c>
      <c r="L19">
        <f>AVERAGE(H19:J19)</f>
        <v>7</v>
      </c>
      <c r="M19">
        <f>AVERAGE(H19:J19)</f>
        <v>7</v>
      </c>
      <c r="P19">
        <f t="shared" si="0"/>
        <v>68</v>
      </c>
      <c r="Q19">
        <f t="shared" si="1"/>
        <v>37</v>
      </c>
      <c r="R19">
        <f t="shared" si="2"/>
        <v>31</v>
      </c>
      <c r="S19">
        <f t="shared" si="3"/>
        <v>5</v>
      </c>
    </row>
    <row r="20" spans="2:19">
      <c r="B20" t="s">
        <v>37</v>
      </c>
      <c r="C20" s="22">
        <v>14081</v>
      </c>
      <c r="D20" t="s">
        <v>70</v>
      </c>
      <c r="F20">
        <v>19</v>
      </c>
      <c r="G20">
        <v>19</v>
      </c>
      <c r="H20">
        <v>1</v>
      </c>
      <c r="I20">
        <v>1</v>
      </c>
      <c r="J20">
        <f>AVERAGE(H20:I20)</f>
        <v>1</v>
      </c>
      <c r="K20">
        <f>AVERAGE(H20:I20)</f>
        <v>1</v>
      </c>
      <c r="L20">
        <v>19</v>
      </c>
      <c r="M20">
        <v>19</v>
      </c>
      <c r="P20">
        <f t="shared" si="0"/>
        <v>80</v>
      </c>
      <c r="Q20">
        <f t="shared" si="1"/>
        <v>57</v>
      </c>
      <c r="R20">
        <f t="shared" si="2"/>
        <v>23</v>
      </c>
      <c r="S20">
        <f t="shared" si="3"/>
        <v>4</v>
      </c>
    </row>
    <row r="21" spans="2:19">
      <c r="B21" t="s">
        <v>37</v>
      </c>
      <c r="C21" s="22">
        <v>13956</v>
      </c>
      <c r="D21" t="s">
        <v>73</v>
      </c>
      <c r="F21">
        <v>19</v>
      </c>
      <c r="G21">
        <v>19</v>
      </c>
      <c r="H21">
        <v>5</v>
      </c>
      <c r="I21">
        <v>6</v>
      </c>
      <c r="J21">
        <v>2</v>
      </c>
      <c r="K21">
        <v>1</v>
      </c>
      <c r="L21">
        <v>2</v>
      </c>
      <c r="M21">
        <v>1</v>
      </c>
      <c r="P21">
        <f t="shared" si="0"/>
        <v>55</v>
      </c>
      <c r="Q21">
        <f t="shared" si="1"/>
        <v>44</v>
      </c>
      <c r="R21">
        <f t="shared" si="2"/>
        <v>11</v>
      </c>
      <c r="S21">
        <f t="shared" si="3"/>
        <v>1</v>
      </c>
    </row>
    <row r="22" spans="2:19">
      <c r="B22" t="s">
        <v>37</v>
      </c>
      <c r="C22">
        <v>13939</v>
      </c>
      <c r="D22" t="s">
        <v>75</v>
      </c>
      <c r="F22">
        <v>19</v>
      </c>
      <c r="G22">
        <v>19</v>
      </c>
      <c r="H22">
        <v>2</v>
      </c>
      <c r="I22">
        <v>4</v>
      </c>
      <c r="J22">
        <v>1</v>
      </c>
      <c r="K22">
        <v>19</v>
      </c>
      <c r="L22">
        <v>19</v>
      </c>
      <c r="M22">
        <v>19</v>
      </c>
      <c r="P22">
        <f t="shared" si="0"/>
        <v>102</v>
      </c>
      <c r="Q22">
        <f t="shared" si="1"/>
        <v>57</v>
      </c>
      <c r="R22">
        <f t="shared" si="2"/>
        <v>45</v>
      </c>
      <c r="S22">
        <f t="shared" si="3"/>
        <v>6</v>
      </c>
    </row>
    <row r="23" spans="2:19">
      <c r="B23" t="s">
        <v>37</v>
      </c>
      <c r="C23">
        <v>10235</v>
      </c>
      <c r="D23" t="s">
        <v>91</v>
      </c>
      <c r="F23">
        <v>19</v>
      </c>
      <c r="G23">
        <v>19</v>
      </c>
      <c r="H23">
        <v>19</v>
      </c>
      <c r="I23">
        <v>11</v>
      </c>
      <c r="J23">
        <v>19</v>
      </c>
      <c r="K23">
        <v>19</v>
      </c>
      <c r="L23">
        <v>19</v>
      </c>
      <c r="M23">
        <v>19</v>
      </c>
      <c r="P23">
        <f t="shared" si="0"/>
        <v>144</v>
      </c>
      <c r="Q23">
        <f t="shared" si="1"/>
        <v>57</v>
      </c>
      <c r="R23">
        <f t="shared" si="2"/>
        <v>87</v>
      </c>
      <c r="S23">
        <f t="shared" si="3"/>
        <v>17</v>
      </c>
    </row>
    <row r="24" spans="2:19">
      <c r="B24" t="s">
        <v>36</v>
      </c>
      <c r="C24">
        <v>151425</v>
      </c>
      <c r="D24" t="s">
        <v>94</v>
      </c>
      <c r="F24">
        <v>19</v>
      </c>
      <c r="G24">
        <v>19</v>
      </c>
      <c r="H24">
        <v>19</v>
      </c>
      <c r="I24">
        <v>19</v>
      </c>
      <c r="J24">
        <v>4</v>
      </c>
      <c r="K24">
        <v>3</v>
      </c>
      <c r="L24">
        <v>19</v>
      </c>
      <c r="M24">
        <v>19</v>
      </c>
      <c r="P24">
        <f t="shared" si="0"/>
        <v>121</v>
      </c>
      <c r="Q24">
        <f t="shared" si="1"/>
        <v>57</v>
      </c>
      <c r="R24">
        <f t="shared" si="2"/>
        <v>64</v>
      </c>
      <c r="S24">
        <f t="shared" si="3"/>
        <v>9</v>
      </c>
    </row>
    <row r="25" spans="2:19">
      <c r="B25" t="s">
        <v>37</v>
      </c>
      <c r="C25">
        <v>13939</v>
      </c>
      <c r="D25" t="s">
        <v>90</v>
      </c>
      <c r="F25">
        <v>19</v>
      </c>
      <c r="G25">
        <v>19</v>
      </c>
      <c r="H25">
        <v>19</v>
      </c>
      <c r="I25">
        <v>19</v>
      </c>
      <c r="J25">
        <v>19</v>
      </c>
      <c r="K25">
        <v>2</v>
      </c>
      <c r="L25">
        <v>19</v>
      </c>
      <c r="M25">
        <v>19</v>
      </c>
      <c r="P25">
        <f t="shared" si="0"/>
        <v>135</v>
      </c>
      <c r="Q25">
        <f t="shared" si="1"/>
        <v>57</v>
      </c>
      <c r="R25">
        <f t="shared" si="2"/>
        <v>78</v>
      </c>
      <c r="S25">
        <f t="shared" si="3"/>
        <v>16</v>
      </c>
    </row>
    <row r="26" spans="2:19">
      <c r="B26" t="s">
        <v>37</v>
      </c>
      <c r="C26">
        <v>13958</v>
      </c>
      <c r="D26" t="s">
        <v>75</v>
      </c>
      <c r="F26">
        <v>19</v>
      </c>
      <c r="G26">
        <v>19</v>
      </c>
      <c r="H26">
        <v>19</v>
      </c>
      <c r="I26">
        <v>19</v>
      </c>
      <c r="J26">
        <v>19</v>
      </c>
      <c r="K26">
        <v>19</v>
      </c>
      <c r="L26">
        <v>1</v>
      </c>
      <c r="M26">
        <v>2</v>
      </c>
      <c r="P26">
        <f t="shared" si="0"/>
        <v>117</v>
      </c>
      <c r="Q26">
        <f t="shared" si="1"/>
        <v>57</v>
      </c>
      <c r="R26">
        <f t="shared" si="2"/>
        <v>60</v>
      </c>
      <c r="S26">
        <f t="shared" si="3"/>
        <v>8</v>
      </c>
    </row>
    <row r="27" spans="2:19">
      <c r="B27" t="s">
        <v>37</v>
      </c>
      <c r="C27">
        <v>12989</v>
      </c>
      <c r="D27" t="s">
        <v>110</v>
      </c>
      <c r="F27">
        <v>19</v>
      </c>
      <c r="G27">
        <v>19</v>
      </c>
      <c r="H27">
        <v>19</v>
      </c>
      <c r="I27">
        <v>19</v>
      </c>
      <c r="J27">
        <v>19</v>
      </c>
      <c r="K27">
        <v>19</v>
      </c>
      <c r="L27">
        <v>5</v>
      </c>
      <c r="M27">
        <v>3</v>
      </c>
      <c r="P27">
        <f t="shared" si="0"/>
        <v>122</v>
      </c>
      <c r="Q27">
        <f t="shared" si="1"/>
        <v>57</v>
      </c>
      <c r="R27">
        <f t="shared" si="2"/>
        <v>65</v>
      </c>
      <c r="S27">
        <f t="shared" si="3"/>
        <v>12</v>
      </c>
    </row>
  </sheetData>
  <mergeCells count="4">
    <mergeCell ref="F7:G7"/>
    <mergeCell ref="H7:I7"/>
    <mergeCell ref="J7:K7"/>
    <mergeCell ref="L7:M7"/>
  </mergeCells>
  <phoneticPr fontId="2" type="noConversion"/>
  <printOptions gridLines="1"/>
  <pageMargins left="0.7" right="0.7" top="0.75" bottom="0.75" header="0.3" footer="0.3"/>
  <pageSetup paperSize="9" scale="65" orientation="landscape" horizontalDpi="4294967294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25" workbookViewId="0">
      <selection activeCell="B16" sqref="B16"/>
    </sheetView>
  </sheetViews>
  <sheetFormatPr defaultColWidth="11" defaultRowHeight="12.75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>
      <c r="A2" s="27" t="s">
        <v>46</v>
      </c>
      <c r="B2" s="28"/>
      <c r="C2" s="28" t="s">
        <v>47</v>
      </c>
      <c r="D2" s="28"/>
      <c r="E2" s="28" t="s">
        <v>15</v>
      </c>
      <c r="F2" s="28"/>
      <c r="G2" s="28" t="s">
        <v>7</v>
      </c>
      <c r="H2" s="28"/>
      <c r="I2" s="28" t="s">
        <v>48</v>
      </c>
      <c r="J2" s="28"/>
      <c r="K2" s="24" t="s">
        <v>49</v>
      </c>
      <c r="L2" s="24"/>
    </row>
    <row r="3" spans="1:12" s="5" customFormat="1" ht="38.25">
      <c r="A3" s="13" t="s">
        <v>17</v>
      </c>
      <c r="B3" s="13" t="s">
        <v>0</v>
      </c>
      <c r="C3" s="13" t="s">
        <v>1</v>
      </c>
      <c r="D3" s="14" t="s">
        <v>18</v>
      </c>
      <c r="E3" s="14" t="s">
        <v>19</v>
      </c>
      <c r="F3" s="15" t="s">
        <v>20</v>
      </c>
      <c r="G3" s="16" t="s">
        <v>2</v>
      </c>
      <c r="H3" s="15" t="s">
        <v>3</v>
      </c>
      <c r="I3" s="17" t="s">
        <v>6</v>
      </c>
      <c r="J3" s="16" t="s">
        <v>4</v>
      </c>
      <c r="K3" s="15" t="s">
        <v>3</v>
      </c>
      <c r="L3" s="17" t="s">
        <v>8</v>
      </c>
    </row>
    <row r="5" spans="1:12">
      <c r="A5" s="1" t="s">
        <v>9</v>
      </c>
    </row>
    <row r="7" spans="1:12">
      <c r="A7" s="6" t="s">
        <v>54</v>
      </c>
      <c r="B7" s="6" t="s">
        <v>43</v>
      </c>
      <c r="C7" s="6" t="s">
        <v>52</v>
      </c>
      <c r="D7" s="7">
        <v>0.67708333333333337</v>
      </c>
      <c r="E7" s="7">
        <v>0.6932060185185186</v>
      </c>
      <c r="F7" s="8">
        <f t="shared" ref="F7:F37" si="0">(HOUR(E7-D7)*60*60)+(MINUTE(E7-D7)*60)+SECOND(E7-D7)</f>
        <v>1393</v>
      </c>
      <c r="G7" s="9">
        <v>1.1299999999999999</v>
      </c>
      <c r="H7" s="8">
        <f t="shared" ref="H7:H37" si="1">(F7/(IF(G7, G7, 1)))</f>
        <v>1232.7433628318586</v>
      </c>
      <c r="I7" s="10">
        <v>2</v>
      </c>
      <c r="J7" s="9"/>
      <c r="K7" s="8">
        <f>(F7/(IF(J7, J7, 1)))</f>
        <v>1393</v>
      </c>
      <c r="L7" s="10"/>
    </row>
    <row r="8" spans="1:12">
      <c r="A8" s="6" t="s">
        <v>50</v>
      </c>
      <c r="B8" s="6" t="s">
        <v>44</v>
      </c>
      <c r="C8" s="6"/>
      <c r="D8" s="7">
        <v>0.67708333333333337</v>
      </c>
      <c r="E8" s="11">
        <v>0.69418981481481479</v>
      </c>
      <c r="F8" s="8">
        <f t="shared" si="0"/>
        <v>1478</v>
      </c>
      <c r="G8" s="10">
        <v>1.1220000000000001</v>
      </c>
      <c r="H8" s="8">
        <f t="shared" si="1"/>
        <v>1317.2905525846702</v>
      </c>
      <c r="I8" s="10">
        <v>3</v>
      </c>
      <c r="J8" s="10"/>
      <c r="K8" s="8">
        <f t="shared" ref="K8:K37" si="2">(F8/(IF(J8, J8, 1)))</f>
        <v>1478</v>
      </c>
      <c r="L8" s="10"/>
    </row>
    <row r="9" spans="1:12">
      <c r="A9" s="6" t="s">
        <v>51</v>
      </c>
      <c r="B9" s="6" t="s">
        <v>45</v>
      </c>
      <c r="C9" s="6"/>
      <c r="D9" s="7">
        <v>0.67708333333333337</v>
      </c>
      <c r="E9" s="11">
        <v>0.6919791666666667</v>
      </c>
      <c r="F9" s="8">
        <f t="shared" si="0"/>
        <v>1287</v>
      </c>
      <c r="G9" s="10">
        <v>1.1459999999999999</v>
      </c>
      <c r="H9" s="8">
        <f t="shared" si="1"/>
        <v>1123.0366492146597</v>
      </c>
      <c r="I9" s="10">
        <v>1</v>
      </c>
      <c r="J9" s="10"/>
      <c r="K9" s="8">
        <f t="shared" si="2"/>
        <v>1287</v>
      </c>
      <c r="L9" s="10"/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 t="s">
        <v>10</v>
      </c>
      <c r="B11" s="6" t="s">
        <v>53</v>
      </c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 t="s">
        <v>54</v>
      </c>
      <c r="B13" s="6" t="s">
        <v>43</v>
      </c>
      <c r="C13" s="6" t="s">
        <v>52</v>
      </c>
      <c r="D13" s="7">
        <v>0.70833333333333337</v>
      </c>
      <c r="E13" s="7">
        <v>0.72346064814814814</v>
      </c>
      <c r="F13" s="8">
        <f>(HOUR(E13-D13)*60*60)+(MINUTE(E13-D13)*60)+SECOND(E13-D13)</f>
        <v>1307</v>
      </c>
      <c r="G13" s="9">
        <v>1.1299999999999999</v>
      </c>
      <c r="H13" s="8">
        <f>(F13/(IF(G13, G13, 1)))</f>
        <v>1156.6371681415931</v>
      </c>
      <c r="I13" s="10">
        <v>2</v>
      </c>
      <c r="J13" s="9"/>
      <c r="K13" s="8">
        <f>(F13/(IF(J13, J13, 1)))</f>
        <v>1307</v>
      </c>
      <c r="L13" s="10"/>
    </row>
    <row r="14" spans="1:12">
      <c r="A14" s="6" t="s">
        <v>50</v>
      </c>
      <c r="B14" s="6" t="s">
        <v>44</v>
      </c>
      <c r="C14" s="6"/>
      <c r="D14" s="7">
        <v>0.70833333333333337</v>
      </c>
      <c r="E14" s="11" t="s">
        <v>21</v>
      </c>
      <c r="F14" s="8" t="e">
        <f>(HOUR(E14-D14)*60*60)+(MINUTE(E14-D14)*60)+SECOND(E14-D14)</f>
        <v>#VALUE!</v>
      </c>
      <c r="G14" s="10">
        <v>1.1220000000000001</v>
      </c>
      <c r="H14" s="8" t="e">
        <f>(F14/(IF(G14, G14, 1)))</f>
        <v>#VALUE!</v>
      </c>
      <c r="I14" s="10">
        <v>3</v>
      </c>
      <c r="J14" s="10"/>
      <c r="K14" s="8" t="e">
        <f>(F14/(IF(J14, J14, 1)))</f>
        <v>#VALUE!</v>
      </c>
      <c r="L14" s="10"/>
    </row>
    <row r="15" spans="1:12">
      <c r="A15" s="6" t="s">
        <v>51</v>
      </c>
      <c r="B15" s="6" t="s">
        <v>45</v>
      </c>
      <c r="C15" s="6"/>
      <c r="D15" s="7">
        <v>0.70833333333333337</v>
      </c>
      <c r="E15" s="11">
        <v>0.72234953703703697</v>
      </c>
      <c r="F15" s="8">
        <f>(HOUR(E15-D15)*60*60)+(MINUTE(E15-D15)*60)+SECOND(E15-D15)</f>
        <v>1211</v>
      </c>
      <c r="G15" s="10">
        <v>1.1459999999999999</v>
      </c>
      <c r="H15" s="8">
        <f>(F15/(IF(G15, G15, 1)))</f>
        <v>1056.7190226876091</v>
      </c>
      <c r="I15" s="10">
        <v>1</v>
      </c>
      <c r="J15" s="10"/>
      <c r="K15" s="8">
        <f>(F15/(IF(J15, J15, 1)))</f>
        <v>1211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25" workbookViewId="0">
      <selection activeCell="K2" sqref="K2:L2"/>
    </sheetView>
  </sheetViews>
  <sheetFormatPr defaultColWidth="11" defaultRowHeight="12.75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>
      <c r="A2" s="27" t="s">
        <v>79</v>
      </c>
      <c r="B2" s="28"/>
      <c r="C2" s="28" t="s">
        <v>80</v>
      </c>
      <c r="D2" s="28"/>
      <c r="E2" s="28" t="s">
        <v>81</v>
      </c>
      <c r="F2" s="28"/>
      <c r="G2" s="28" t="s">
        <v>82</v>
      </c>
      <c r="H2" s="28"/>
      <c r="I2" s="28" t="s">
        <v>83</v>
      </c>
      <c r="J2" s="28"/>
      <c r="K2" s="24" t="s">
        <v>84</v>
      </c>
      <c r="L2" s="24"/>
    </row>
    <row r="3" spans="1:12" s="5" customFormat="1" ht="38.25">
      <c r="A3" s="13" t="s">
        <v>17</v>
      </c>
      <c r="B3" s="13" t="s">
        <v>0</v>
      </c>
      <c r="C3" s="13" t="s">
        <v>1</v>
      </c>
      <c r="D3" s="14" t="s">
        <v>18</v>
      </c>
      <c r="E3" s="14" t="s">
        <v>19</v>
      </c>
      <c r="F3" s="15" t="s">
        <v>20</v>
      </c>
      <c r="G3" s="16" t="s">
        <v>2</v>
      </c>
      <c r="H3" s="15" t="s">
        <v>3</v>
      </c>
      <c r="I3" s="17" t="s">
        <v>6</v>
      </c>
      <c r="J3" s="16" t="s">
        <v>4</v>
      </c>
      <c r="K3" s="15" t="s">
        <v>3</v>
      </c>
      <c r="L3" s="17" t="s">
        <v>8</v>
      </c>
    </row>
    <row r="5" spans="1:12">
      <c r="A5" s="1" t="s">
        <v>9</v>
      </c>
    </row>
    <row r="7" spans="1:12">
      <c r="A7" s="6" t="s">
        <v>54</v>
      </c>
      <c r="B7" s="6" t="s">
        <v>43</v>
      </c>
      <c r="C7" s="6" t="s">
        <v>52</v>
      </c>
      <c r="D7" s="7">
        <v>0.4375</v>
      </c>
      <c r="E7" s="7" t="s">
        <v>21</v>
      </c>
      <c r="F7" s="8" t="e">
        <f t="shared" ref="F7:F37" si="0">(HOUR(E7-D7)*60*60)+(MINUTE(E7-D7)*60)+SECOND(E7-D7)</f>
        <v>#VALUE!</v>
      </c>
      <c r="G7" s="9">
        <v>1.1299999999999999</v>
      </c>
      <c r="H7" s="8" t="e">
        <f>(F7/(IF(G7, G7, 1)))</f>
        <v>#VALUE!</v>
      </c>
      <c r="I7" s="10" t="e">
        <f>RANK(H7,$H$47:$H$147)</f>
        <v>#VALUE!</v>
      </c>
      <c r="J7" s="9"/>
      <c r="K7" s="8" t="e">
        <f>(F7/(IF(J7, J7, 1)))</f>
        <v>#VALUE!</v>
      </c>
      <c r="L7" s="10"/>
    </row>
    <row r="8" spans="1:12">
      <c r="A8" s="6" t="s">
        <v>55</v>
      </c>
      <c r="B8" s="6" t="s">
        <v>56</v>
      </c>
      <c r="C8" s="6"/>
      <c r="D8" s="7">
        <v>0.4375</v>
      </c>
      <c r="E8" s="11">
        <v>0.48657407407407405</v>
      </c>
      <c r="F8" s="8">
        <f t="shared" si="0"/>
        <v>4240</v>
      </c>
      <c r="G8" s="10">
        <v>1.3220000000000001</v>
      </c>
      <c r="H8" s="8">
        <f t="shared" ref="H8:H17" si="1">(F8/(IF(G8, G8, 1)))</f>
        <v>3207.2617246596064</v>
      </c>
      <c r="I8" s="10">
        <f>RANK(H8,$H$8:$H$16,1)</f>
        <v>9</v>
      </c>
      <c r="J8" s="10"/>
      <c r="K8" s="8"/>
      <c r="L8" s="10"/>
    </row>
    <row r="9" spans="1:12">
      <c r="A9" s="6" t="s">
        <v>57</v>
      </c>
      <c r="B9" s="6" t="s">
        <v>58</v>
      </c>
      <c r="C9" s="6" t="s">
        <v>59</v>
      </c>
      <c r="D9" s="7">
        <v>0.4375</v>
      </c>
      <c r="E9" s="11">
        <v>0.47019675925925924</v>
      </c>
      <c r="F9" s="8">
        <f t="shared" si="0"/>
        <v>2825</v>
      </c>
      <c r="G9" s="9">
        <v>1.1299999999999999</v>
      </c>
      <c r="H9" s="8">
        <f t="shared" si="1"/>
        <v>2500.0000000000005</v>
      </c>
      <c r="I9" s="10">
        <f t="shared" ref="I9:I16" si="2">RANK(H9,$H$8:$H$16,1)</f>
        <v>3</v>
      </c>
      <c r="J9" s="10"/>
      <c r="K9" s="8"/>
      <c r="L9" s="10"/>
    </row>
    <row r="10" spans="1:12">
      <c r="A10" s="6" t="s">
        <v>60</v>
      </c>
      <c r="B10" s="6" t="s">
        <v>61</v>
      </c>
      <c r="C10" s="6"/>
      <c r="D10" s="7">
        <v>0.4375</v>
      </c>
      <c r="E10" s="11">
        <v>0.47575231481481484</v>
      </c>
      <c r="F10" s="8">
        <f t="shared" si="0"/>
        <v>3305</v>
      </c>
      <c r="G10" s="10">
        <v>1.3180000000000001</v>
      </c>
      <c r="H10" s="8">
        <f t="shared" si="1"/>
        <v>2507.5872534142641</v>
      </c>
      <c r="I10" s="10">
        <f t="shared" si="2"/>
        <v>4</v>
      </c>
      <c r="J10" s="10"/>
      <c r="K10" s="8"/>
      <c r="L10" s="10"/>
    </row>
    <row r="11" spans="1:12">
      <c r="A11" s="6" t="s">
        <v>62</v>
      </c>
      <c r="B11" s="6" t="s">
        <v>63</v>
      </c>
      <c r="C11" s="6"/>
      <c r="D11" s="11">
        <v>0.4375</v>
      </c>
      <c r="E11" s="11">
        <v>0.4694444444444445</v>
      </c>
      <c r="F11" s="8">
        <f t="shared" si="0"/>
        <v>2760</v>
      </c>
      <c r="G11" s="10">
        <v>1.0880000000000001</v>
      </c>
      <c r="H11" s="8">
        <f t="shared" si="1"/>
        <v>2536.7647058823527</v>
      </c>
      <c r="I11" s="10">
        <f t="shared" si="2"/>
        <v>6</v>
      </c>
      <c r="J11" s="10"/>
      <c r="K11" s="8"/>
      <c r="L11" s="10"/>
    </row>
    <row r="12" spans="1:12">
      <c r="A12" s="6" t="s">
        <v>64</v>
      </c>
      <c r="B12" s="6" t="s">
        <v>92</v>
      </c>
      <c r="C12" s="6" t="s">
        <v>65</v>
      </c>
      <c r="D12" s="11">
        <v>0.4375</v>
      </c>
      <c r="E12" s="11">
        <v>0.47194444444444444</v>
      </c>
      <c r="F12" s="8">
        <f t="shared" si="0"/>
        <v>2976</v>
      </c>
      <c r="G12" s="9">
        <v>1.1299999999999999</v>
      </c>
      <c r="H12" s="8">
        <f t="shared" si="1"/>
        <v>2633.6283185840712</v>
      </c>
      <c r="I12" s="10">
        <f t="shared" si="2"/>
        <v>7</v>
      </c>
      <c r="J12" s="10"/>
      <c r="K12" s="8"/>
      <c r="L12" s="10"/>
    </row>
    <row r="13" spans="1:12">
      <c r="A13" s="6" t="s">
        <v>66</v>
      </c>
      <c r="B13" s="6" t="s">
        <v>67</v>
      </c>
      <c r="C13" s="6" t="s">
        <v>68</v>
      </c>
      <c r="D13" s="7">
        <v>0.4375</v>
      </c>
      <c r="E13" s="7">
        <v>0.47222222222222227</v>
      </c>
      <c r="F13" s="8">
        <f t="shared" si="0"/>
        <v>3000</v>
      </c>
      <c r="G13" s="9">
        <v>1.1299999999999999</v>
      </c>
      <c r="H13" s="8">
        <f t="shared" si="1"/>
        <v>2654.8672566371683</v>
      </c>
      <c r="I13" s="10">
        <f t="shared" si="2"/>
        <v>8</v>
      </c>
      <c r="J13" s="9"/>
      <c r="K13" s="8"/>
      <c r="L13" s="10"/>
    </row>
    <row r="14" spans="1:12">
      <c r="A14" s="6" t="s">
        <v>69</v>
      </c>
      <c r="B14" s="6" t="s">
        <v>70</v>
      </c>
      <c r="C14" s="6" t="s">
        <v>71</v>
      </c>
      <c r="D14" s="7">
        <v>0.4375</v>
      </c>
      <c r="E14" s="11">
        <v>0.46847222222222223</v>
      </c>
      <c r="F14" s="8">
        <f t="shared" si="0"/>
        <v>2676</v>
      </c>
      <c r="G14" s="9">
        <v>1.1299999999999999</v>
      </c>
      <c r="H14" s="8">
        <f t="shared" si="1"/>
        <v>2368.141592920354</v>
      </c>
      <c r="I14" s="10">
        <f t="shared" si="2"/>
        <v>1</v>
      </c>
      <c r="J14" s="10"/>
      <c r="K14" s="8"/>
      <c r="L14" s="10"/>
    </row>
    <row r="15" spans="1:12">
      <c r="A15" s="6" t="s">
        <v>72</v>
      </c>
      <c r="B15" s="6" t="s">
        <v>73</v>
      </c>
      <c r="C15" s="6" t="s">
        <v>74</v>
      </c>
      <c r="D15" s="7">
        <v>0.4375</v>
      </c>
      <c r="E15" s="11">
        <v>0.47065972222222219</v>
      </c>
      <c r="F15" s="8">
        <f t="shared" si="0"/>
        <v>2865</v>
      </c>
      <c r="G15" s="9">
        <v>1.1299999999999999</v>
      </c>
      <c r="H15" s="8">
        <f t="shared" si="1"/>
        <v>2535.3982300884959</v>
      </c>
      <c r="I15" s="10">
        <f t="shared" si="2"/>
        <v>5</v>
      </c>
      <c r="J15" s="10"/>
      <c r="K15" s="8"/>
      <c r="L15" s="10"/>
    </row>
    <row r="16" spans="1:12">
      <c r="A16" s="6" t="s">
        <v>76</v>
      </c>
      <c r="B16" s="6" t="s">
        <v>75</v>
      </c>
      <c r="C16" s="6" t="s">
        <v>90</v>
      </c>
      <c r="D16" s="7">
        <v>0.4375</v>
      </c>
      <c r="E16" s="11">
        <v>0.47002314814814811</v>
      </c>
      <c r="F16" s="8">
        <f t="shared" si="0"/>
        <v>2810</v>
      </c>
      <c r="G16" s="9">
        <v>1.1299999999999999</v>
      </c>
      <c r="H16" s="8">
        <f t="shared" si="1"/>
        <v>2486.7256637168143</v>
      </c>
      <c r="I16" s="10">
        <f t="shared" si="2"/>
        <v>2</v>
      </c>
      <c r="J16" s="10"/>
      <c r="K16" s="8">
        <f t="shared" ref="K16:K37" si="3">(F16/(IF(J16, J16, 1)))</f>
        <v>2810</v>
      </c>
      <c r="L16" s="10"/>
    </row>
    <row r="17" spans="1:12">
      <c r="A17" s="6" t="s">
        <v>77</v>
      </c>
      <c r="B17" s="6" t="s">
        <v>91</v>
      </c>
      <c r="C17" s="6" t="s">
        <v>78</v>
      </c>
      <c r="D17" s="7" t="s">
        <v>29</v>
      </c>
      <c r="E17" s="10"/>
      <c r="F17" s="8" t="e">
        <f t="shared" si="0"/>
        <v>#VALUE!</v>
      </c>
      <c r="G17" s="9">
        <v>1.1299999999999999</v>
      </c>
      <c r="H17" s="8" t="e">
        <f t="shared" si="1"/>
        <v>#VALUE!</v>
      </c>
      <c r="I17" s="10" t="e">
        <f>RANK(H17,$H$47:$H$147)</f>
        <v>#VALUE!</v>
      </c>
      <c r="J17" s="10"/>
      <c r="K17" s="8" t="e">
        <f t="shared" si="3"/>
        <v>#VALUE!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ref="H18:H37" si="4">(F18/(IF(G18, G18, 1)))</f>
        <v>0</v>
      </c>
      <c r="I18" s="10"/>
      <c r="J18" s="10"/>
      <c r="K18" s="8">
        <f t="shared" si="3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4"/>
        <v>0</v>
      </c>
      <c r="I19" s="10"/>
      <c r="J19" s="10"/>
      <c r="K19" s="8">
        <f t="shared" si="3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4"/>
        <v>0</v>
      </c>
      <c r="I20" s="10"/>
      <c r="J20" s="10"/>
      <c r="K20" s="8">
        <f t="shared" si="3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4"/>
        <v>0</v>
      </c>
      <c r="I21" s="10"/>
      <c r="J21" s="10"/>
      <c r="K21" s="8">
        <f t="shared" si="3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4"/>
        <v>0</v>
      </c>
      <c r="I22" s="10"/>
      <c r="J22" s="10"/>
      <c r="K22" s="8">
        <f t="shared" si="3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4"/>
        <v>0</v>
      </c>
      <c r="I23" s="10"/>
      <c r="J23" s="10"/>
      <c r="K23" s="8">
        <f t="shared" si="3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4"/>
        <v>0</v>
      </c>
      <c r="I24" s="10"/>
      <c r="J24" s="10"/>
      <c r="K24" s="8">
        <f t="shared" si="3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4"/>
        <v>0</v>
      </c>
      <c r="I25" s="10"/>
      <c r="J25" s="10"/>
      <c r="K25" s="8">
        <f t="shared" si="3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4"/>
        <v>0</v>
      </c>
      <c r="I26" s="10"/>
      <c r="J26" s="10"/>
      <c r="K26" s="8">
        <f t="shared" si="3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4"/>
        <v>0</v>
      </c>
      <c r="I27" s="10"/>
      <c r="J27" s="10"/>
      <c r="K27" s="8">
        <f t="shared" si="3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4"/>
        <v>0</v>
      </c>
      <c r="I28" s="10"/>
      <c r="J28" s="10"/>
      <c r="K28" s="8">
        <f t="shared" si="3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4"/>
        <v>0</v>
      </c>
      <c r="I29" s="10"/>
      <c r="J29" s="10"/>
      <c r="K29" s="8">
        <f t="shared" si="3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4"/>
        <v>0</v>
      </c>
      <c r="I30" s="10"/>
      <c r="J30" s="10"/>
      <c r="K30" s="8">
        <f t="shared" si="3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4"/>
        <v>0</v>
      </c>
      <c r="I31" s="10"/>
      <c r="J31" s="10"/>
      <c r="K31" s="8">
        <f t="shared" si="3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4"/>
        <v>0</v>
      </c>
      <c r="I32" s="10"/>
      <c r="J32" s="10"/>
      <c r="K32" s="8">
        <f t="shared" si="3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4"/>
        <v>0</v>
      </c>
      <c r="I33" s="10"/>
      <c r="J33" s="10"/>
      <c r="K33" s="8">
        <f t="shared" si="3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4"/>
        <v>0</v>
      </c>
      <c r="I34" s="10"/>
      <c r="J34" s="10"/>
      <c r="K34" s="8">
        <f t="shared" si="3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4"/>
        <v>0</v>
      </c>
      <c r="I35" s="10"/>
      <c r="J35" s="10"/>
      <c r="K35" s="8">
        <f t="shared" si="3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4"/>
        <v>0</v>
      </c>
      <c r="I36" s="10"/>
      <c r="J36" s="10"/>
      <c r="K36" s="8">
        <f t="shared" si="3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4"/>
        <v>0</v>
      </c>
      <c r="I37" s="10"/>
      <c r="J37" s="10"/>
      <c r="K37" s="8">
        <f t="shared" si="3"/>
        <v>0</v>
      </c>
      <c r="L37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25" workbookViewId="0">
      <selection activeCell="B12" sqref="B12"/>
    </sheetView>
  </sheetViews>
  <sheetFormatPr defaultColWidth="11" defaultRowHeight="12.75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>
      <c r="A2" s="27" t="s">
        <v>79</v>
      </c>
      <c r="B2" s="28"/>
      <c r="C2" s="28" t="s">
        <v>85</v>
      </c>
      <c r="D2" s="28"/>
      <c r="E2" s="28" t="s">
        <v>81</v>
      </c>
      <c r="F2" s="28"/>
      <c r="G2" s="28" t="s">
        <v>86</v>
      </c>
      <c r="H2" s="28"/>
      <c r="I2" s="28" t="s">
        <v>87</v>
      </c>
      <c r="J2" s="28"/>
      <c r="K2" s="24" t="s">
        <v>84</v>
      </c>
      <c r="L2" s="24"/>
    </row>
    <row r="3" spans="1:12" s="5" customFormat="1" ht="38.25">
      <c r="A3" s="13" t="s">
        <v>17</v>
      </c>
      <c r="B3" s="13" t="s">
        <v>0</v>
      </c>
      <c r="C3" s="13" t="s">
        <v>1</v>
      </c>
      <c r="D3" s="14" t="s">
        <v>18</v>
      </c>
      <c r="E3" s="14" t="s">
        <v>19</v>
      </c>
      <c r="F3" s="15" t="s">
        <v>20</v>
      </c>
      <c r="G3" s="16" t="s">
        <v>2</v>
      </c>
      <c r="H3" s="15" t="s">
        <v>3</v>
      </c>
      <c r="I3" s="17" t="s">
        <v>6</v>
      </c>
      <c r="J3" s="16" t="s">
        <v>4</v>
      </c>
      <c r="K3" s="15" t="s">
        <v>3</v>
      </c>
      <c r="L3" s="17" t="s">
        <v>8</v>
      </c>
    </row>
    <row r="5" spans="1:12">
      <c r="A5" s="1" t="s">
        <v>9</v>
      </c>
    </row>
    <row r="7" spans="1:12">
      <c r="A7" s="6" t="s">
        <v>54</v>
      </c>
      <c r="B7" s="6" t="s">
        <v>43</v>
      </c>
      <c r="C7" s="6" t="s">
        <v>52</v>
      </c>
      <c r="D7" s="7">
        <v>0.47916666666666669</v>
      </c>
      <c r="E7" s="7">
        <v>0.49756944444444445</v>
      </c>
      <c r="F7" s="8">
        <f t="shared" ref="F7:F37" si="0">(HOUR(E7-D7)*60*60)+(MINUTE(E7-D7)*60)+SECOND(E7-D7)</f>
        <v>1590</v>
      </c>
      <c r="G7" s="9">
        <v>1.1299999999999999</v>
      </c>
      <c r="H7" s="8">
        <f>(F7/(IF(G7, G7, 1)))</f>
        <v>1407.0796460176994</v>
      </c>
      <c r="I7" s="10">
        <f>RANK(H7,$H$7:$H$17,1)</f>
        <v>9</v>
      </c>
      <c r="J7" s="9"/>
      <c r="K7" s="8">
        <f>(F7/(IF(J7, J7, 1)))</f>
        <v>1590</v>
      </c>
      <c r="L7" s="10"/>
    </row>
    <row r="8" spans="1:12">
      <c r="A8" s="6" t="s">
        <v>55</v>
      </c>
      <c r="B8" s="6" t="s">
        <v>56</v>
      </c>
      <c r="C8" s="6"/>
      <c r="D8" s="7">
        <v>0.47916666666666669</v>
      </c>
      <c r="E8" s="11">
        <v>0.49929398148148146</v>
      </c>
      <c r="F8" s="8">
        <f t="shared" si="0"/>
        <v>1739</v>
      </c>
      <c r="G8" s="10">
        <v>1.3220000000000001</v>
      </c>
      <c r="H8" s="8">
        <f t="shared" ref="H8:H37" si="1">(F8/(IF(G8, G8, 1)))</f>
        <v>1315.431164901664</v>
      </c>
      <c r="I8" s="10">
        <f t="shared" ref="I8:I17" si="2">RANK(H8,$H$7:$H$17,1)</f>
        <v>5</v>
      </c>
      <c r="J8" s="10"/>
      <c r="K8" s="8"/>
      <c r="L8" s="10"/>
    </row>
    <row r="9" spans="1:12">
      <c r="A9" s="6" t="s">
        <v>57</v>
      </c>
      <c r="B9" s="6" t="s">
        <v>58</v>
      </c>
      <c r="C9" s="6" t="s">
        <v>59</v>
      </c>
      <c r="D9" s="7">
        <v>0.47916666666666669</v>
      </c>
      <c r="E9" s="11">
        <v>0.49480324074074072</v>
      </c>
      <c r="F9" s="8">
        <f t="shared" si="0"/>
        <v>1351</v>
      </c>
      <c r="G9" s="9">
        <v>1.1299999999999999</v>
      </c>
      <c r="H9" s="8">
        <f t="shared" si="1"/>
        <v>1195.5752212389382</v>
      </c>
      <c r="I9" s="10">
        <f t="shared" si="2"/>
        <v>2</v>
      </c>
      <c r="J9" s="10"/>
      <c r="K9" s="8"/>
      <c r="L9" s="10"/>
    </row>
    <row r="10" spans="1:12">
      <c r="A10" s="6" t="s">
        <v>60</v>
      </c>
      <c r="B10" s="6" t="s">
        <v>61</v>
      </c>
      <c r="C10" s="6"/>
      <c r="D10" s="7">
        <v>0.47916666666666669</v>
      </c>
      <c r="E10" s="11">
        <v>0.49865740740740744</v>
      </c>
      <c r="F10" s="8">
        <f t="shared" si="0"/>
        <v>1684</v>
      </c>
      <c r="G10" s="10">
        <v>1.3180000000000001</v>
      </c>
      <c r="H10" s="8">
        <f t="shared" si="1"/>
        <v>1277.6934749620636</v>
      </c>
      <c r="I10" s="10">
        <f t="shared" si="2"/>
        <v>3</v>
      </c>
      <c r="J10" s="10"/>
      <c r="K10" s="8"/>
      <c r="L10" s="10"/>
    </row>
    <row r="11" spans="1:12">
      <c r="A11" s="6" t="s">
        <v>62</v>
      </c>
      <c r="B11" s="6" t="s">
        <v>63</v>
      </c>
      <c r="C11" s="6"/>
      <c r="D11" s="7">
        <v>0.47916666666666669</v>
      </c>
      <c r="E11" s="11">
        <v>0.49623842592592587</v>
      </c>
      <c r="F11" s="8">
        <f t="shared" si="0"/>
        <v>1475</v>
      </c>
      <c r="G11" s="10">
        <v>1.0880000000000001</v>
      </c>
      <c r="H11" s="8">
        <f t="shared" si="1"/>
        <v>1355.6985294117646</v>
      </c>
      <c r="I11" s="10">
        <f t="shared" si="2"/>
        <v>7</v>
      </c>
      <c r="J11" s="10"/>
      <c r="K11" s="8"/>
      <c r="L11" s="10"/>
    </row>
    <row r="12" spans="1:12">
      <c r="A12" s="6" t="s">
        <v>64</v>
      </c>
      <c r="B12" s="6" t="s">
        <v>92</v>
      </c>
      <c r="C12" s="6" t="s">
        <v>65</v>
      </c>
      <c r="D12" s="7">
        <v>0.47916666666666669</v>
      </c>
      <c r="E12" s="11">
        <v>0.49752314814814813</v>
      </c>
      <c r="F12" s="8">
        <f t="shared" si="0"/>
        <v>1586</v>
      </c>
      <c r="G12" s="9">
        <v>1.1299999999999999</v>
      </c>
      <c r="H12" s="8">
        <f t="shared" si="1"/>
        <v>1403.5398230088497</v>
      </c>
      <c r="I12" s="10">
        <f t="shared" si="2"/>
        <v>8</v>
      </c>
      <c r="J12" s="10" t="s">
        <v>88</v>
      </c>
      <c r="K12" s="8"/>
      <c r="L12" s="10"/>
    </row>
    <row r="13" spans="1:12">
      <c r="A13" s="6" t="s">
        <v>66</v>
      </c>
      <c r="B13" s="6" t="s">
        <v>67</v>
      </c>
      <c r="C13" s="6" t="s">
        <v>68</v>
      </c>
      <c r="D13" s="7">
        <v>0.47916666666666669</v>
      </c>
      <c r="E13" s="7">
        <v>0.49768518518518517</v>
      </c>
      <c r="F13" s="8">
        <f t="shared" si="0"/>
        <v>1600</v>
      </c>
      <c r="G13" s="9">
        <v>1.1299999999999999</v>
      </c>
      <c r="H13" s="8">
        <f t="shared" si="1"/>
        <v>1415.9292035398232</v>
      </c>
      <c r="I13" s="10">
        <f t="shared" si="2"/>
        <v>10</v>
      </c>
      <c r="J13" s="9"/>
      <c r="K13" s="8"/>
      <c r="L13" s="10"/>
    </row>
    <row r="14" spans="1:12">
      <c r="A14" s="6" t="s">
        <v>69</v>
      </c>
      <c r="B14" s="6" t="s">
        <v>70</v>
      </c>
      <c r="C14" s="6" t="s">
        <v>71</v>
      </c>
      <c r="D14" s="7">
        <v>0.47916666666666669</v>
      </c>
      <c r="E14" s="11">
        <v>0.49432870370370369</v>
      </c>
      <c r="F14" s="8">
        <f t="shared" si="0"/>
        <v>1310</v>
      </c>
      <c r="G14" s="9">
        <v>1.1299999999999999</v>
      </c>
      <c r="H14" s="8">
        <f t="shared" si="1"/>
        <v>1159.2920353982302</v>
      </c>
      <c r="I14" s="10">
        <f t="shared" si="2"/>
        <v>1</v>
      </c>
      <c r="J14" s="10"/>
      <c r="K14" s="8"/>
      <c r="L14" s="10"/>
    </row>
    <row r="15" spans="1:12">
      <c r="A15" s="6" t="s">
        <v>72</v>
      </c>
      <c r="B15" s="6" t="s">
        <v>73</v>
      </c>
      <c r="C15" s="6" t="s">
        <v>74</v>
      </c>
      <c r="D15" s="7">
        <v>0.47916666666666669</v>
      </c>
      <c r="E15" s="11">
        <v>0.4965046296296296</v>
      </c>
      <c r="F15" s="8">
        <f t="shared" si="0"/>
        <v>1498</v>
      </c>
      <c r="G15" s="9">
        <v>1.1299999999999999</v>
      </c>
      <c r="H15" s="8">
        <f t="shared" si="1"/>
        <v>1325.6637168141594</v>
      </c>
      <c r="I15" s="10">
        <f t="shared" si="2"/>
        <v>6</v>
      </c>
      <c r="J15" s="10"/>
      <c r="K15" s="8"/>
      <c r="L15" s="10"/>
    </row>
    <row r="16" spans="1:12">
      <c r="A16" s="6" t="s">
        <v>76</v>
      </c>
      <c r="B16" s="6" t="s">
        <v>75</v>
      </c>
      <c r="C16" s="6" t="s">
        <v>90</v>
      </c>
      <c r="D16" s="7">
        <v>0.47916666666666669</v>
      </c>
      <c r="E16" s="11">
        <v>0.49603009259259262</v>
      </c>
      <c r="F16" s="8">
        <f t="shared" si="0"/>
        <v>1457</v>
      </c>
      <c r="G16" s="9">
        <v>1.1299999999999999</v>
      </c>
      <c r="H16" s="8">
        <f t="shared" si="1"/>
        <v>1289.3805309734514</v>
      </c>
      <c r="I16" s="10">
        <f t="shared" si="2"/>
        <v>4</v>
      </c>
      <c r="J16" s="10"/>
      <c r="K16" s="8">
        <f t="shared" ref="K16:K37" si="3">(F16/(IF(J16, J16, 1)))</f>
        <v>1457</v>
      </c>
      <c r="L16" s="10"/>
    </row>
    <row r="17" spans="1:12">
      <c r="A17" s="6" t="s">
        <v>77</v>
      </c>
      <c r="B17" s="6" t="s">
        <v>91</v>
      </c>
      <c r="C17" s="6" t="s">
        <v>78</v>
      </c>
      <c r="D17" s="7">
        <v>0.47916666666666669</v>
      </c>
      <c r="E17" s="11">
        <v>0.4992476851851852</v>
      </c>
      <c r="F17" s="8">
        <f t="shared" si="0"/>
        <v>1735</v>
      </c>
      <c r="G17" s="9">
        <v>1.1299999999999999</v>
      </c>
      <c r="H17" s="8">
        <f t="shared" si="1"/>
        <v>1535.3982300884957</v>
      </c>
      <c r="I17" s="10">
        <f t="shared" si="2"/>
        <v>11</v>
      </c>
      <c r="J17" s="10"/>
      <c r="K17" s="8">
        <f t="shared" si="3"/>
        <v>1735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3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3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3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3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3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3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3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3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3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3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3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3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3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3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3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3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3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3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3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3"/>
        <v>0</v>
      </c>
      <c r="L37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25" workbookViewId="0">
      <selection activeCell="G11" sqref="G11"/>
    </sheetView>
  </sheetViews>
  <sheetFormatPr defaultColWidth="11" defaultRowHeight="12.75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>
      <c r="A2" s="27" t="s">
        <v>79</v>
      </c>
      <c r="B2" s="28"/>
      <c r="C2" s="28" t="s">
        <v>99</v>
      </c>
      <c r="D2" s="28"/>
      <c r="E2" s="28" t="s">
        <v>98</v>
      </c>
      <c r="F2" s="28"/>
      <c r="G2" s="28" t="s">
        <v>96</v>
      </c>
      <c r="H2" s="28"/>
      <c r="I2" s="28" t="s">
        <v>97</v>
      </c>
      <c r="J2" s="28"/>
      <c r="K2" s="24" t="s">
        <v>100</v>
      </c>
      <c r="L2" s="24"/>
    </row>
    <row r="3" spans="1:12" s="5" customFormat="1" ht="38.25">
      <c r="A3" s="13" t="s">
        <v>17</v>
      </c>
      <c r="B3" s="13" t="s">
        <v>0</v>
      </c>
      <c r="C3" s="13" t="s">
        <v>1</v>
      </c>
      <c r="D3" s="14" t="s">
        <v>18</v>
      </c>
      <c r="E3" s="14" t="s">
        <v>19</v>
      </c>
      <c r="F3" s="15" t="s">
        <v>20</v>
      </c>
      <c r="G3" s="16" t="s">
        <v>2</v>
      </c>
      <c r="H3" s="15" t="s">
        <v>3</v>
      </c>
      <c r="I3" s="17" t="s">
        <v>6</v>
      </c>
      <c r="J3" s="16" t="s">
        <v>4</v>
      </c>
      <c r="K3" s="15" t="s">
        <v>3</v>
      </c>
      <c r="L3" s="17" t="s">
        <v>8</v>
      </c>
    </row>
    <row r="5" spans="1:12">
      <c r="A5" s="1" t="s">
        <v>9</v>
      </c>
    </row>
    <row r="7" spans="1:12">
      <c r="A7" s="6" t="s">
        <v>66</v>
      </c>
      <c r="B7" s="6" t="s">
        <v>67</v>
      </c>
      <c r="C7" s="6" t="s">
        <v>68</v>
      </c>
      <c r="D7" s="7">
        <v>0.63541666666666663</v>
      </c>
      <c r="E7" s="7">
        <v>0.66693287037037041</v>
      </c>
      <c r="F7" s="8">
        <f t="shared" ref="F7:F29" si="0">(HOUR(E7-D7)*60*60)+(MINUTE(E7-D7)*60)+SECOND(E7-D7)</f>
        <v>2723</v>
      </c>
      <c r="G7" s="9">
        <v>1.1299999999999999</v>
      </c>
      <c r="H7" s="8">
        <f t="shared" ref="H7:H29" si="1">(F7/(IF(G7, G7, 1)))</f>
        <v>2409.7345132743367</v>
      </c>
      <c r="I7" s="10">
        <f>RANK(H7,$H$7:$H$10,1)</f>
        <v>3</v>
      </c>
      <c r="J7" s="9"/>
      <c r="K7" s="8"/>
      <c r="L7" s="10"/>
    </row>
    <row r="8" spans="1:12">
      <c r="A8" s="6" t="s">
        <v>72</v>
      </c>
      <c r="B8" s="6" t="s">
        <v>73</v>
      </c>
      <c r="C8" s="6" t="s">
        <v>95</v>
      </c>
      <c r="D8" s="7">
        <v>0.63541666666666663</v>
      </c>
      <c r="E8" s="7">
        <v>0.66517361111111117</v>
      </c>
      <c r="F8" s="8">
        <f t="shared" si="0"/>
        <v>2571</v>
      </c>
      <c r="G8" s="9">
        <v>1.1299999999999999</v>
      </c>
      <c r="H8" s="8">
        <f t="shared" si="1"/>
        <v>2275.2212389380534</v>
      </c>
      <c r="I8" s="10">
        <f>RANK(H8,$H$7:$H$10,1)</f>
        <v>2</v>
      </c>
      <c r="J8" s="10"/>
      <c r="K8" s="8"/>
      <c r="L8" s="10"/>
    </row>
    <row r="9" spans="1:12">
      <c r="A9" s="6" t="s">
        <v>76</v>
      </c>
      <c r="B9" s="6" t="s">
        <v>75</v>
      </c>
      <c r="C9" s="6" t="s">
        <v>90</v>
      </c>
      <c r="D9" s="7">
        <v>0.63541666666666663</v>
      </c>
      <c r="E9" s="7">
        <v>0.6643634259259259</v>
      </c>
      <c r="F9" s="8">
        <f t="shared" si="0"/>
        <v>2501</v>
      </c>
      <c r="G9" s="9">
        <v>1.1299999999999999</v>
      </c>
      <c r="H9" s="8">
        <f t="shared" si="1"/>
        <v>2213.2743362831861</v>
      </c>
      <c r="I9" s="10">
        <f>RANK(H9,$H$7:$H$10,1)</f>
        <v>1</v>
      </c>
      <c r="J9" s="10"/>
      <c r="K9" s="8">
        <f t="shared" ref="K9:K29" si="2">(F9/(IF(J9, J9, 1)))</f>
        <v>2501</v>
      </c>
      <c r="L9" s="10"/>
    </row>
    <row r="10" spans="1:12">
      <c r="A10" s="6" t="s">
        <v>93</v>
      </c>
      <c r="B10" s="6" t="s">
        <v>94</v>
      </c>
      <c r="C10" s="6"/>
      <c r="D10" s="7">
        <v>0.63541666666666663</v>
      </c>
      <c r="E10" s="11">
        <v>0.67156249999999995</v>
      </c>
      <c r="F10" s="8">
        <f t="shared" si="0"/>
        <v>3123</v>
      </c>
      <c r="G10" s="10">
        <v>1.0880000000000001</v>
      </c>
      <c r="H10" s="8">
        <f t="shared" si="1"/>
        <v>2870.4044117647059</v>
      </c>
      <c r="I10" s="10">
        <f>RANK(H10,$H$7:$H$10,1)</f>
        <v>4</v>
      </c>
      <c r="J10" s="10"/>
      <c r="K10" s="8">
        <f t="shared" si="2"/>
        <v>3123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0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125" workbookViewId="0">
      <selection activeCell="A11" sqref="A11"/>
    </sheetView>
  </sheetViews>
  <sheetFormatPr defaultColWidth="11" defaultRowHeight="12.75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>
      <c r="A2" s="27" t="s">
        <v>79</v>
      </c>
      <c r="B2" s="28"/>
      <c r="C2" s="28" t="s">
        <v>85</v>
      </c>
      <c r="D2" s="28"/>
      <c r="E2" s="28" t="s">
        <v>81</v>
      </c>
      <c r="F2" s="28"/>
      <c r="G2" s="28" t="s">
        <v>96</v>
      </c>
      <c r="H2" s="28"/>
      <c r="I2" s="28" t="s">
        <v>101</v>
      </c>
      <c r="J2" s="28"/>
      <c r="K2" s="24" t="s">
        <v>84</v>
      </c>
      <c r="L2" s="24"/>
    </row>
    <row r="3" spans="1:12" s="5" customFormat="1" ht="38.25">
      <c r="A3" s="13" t="s">
        <v>17</v>
      </c>
      <c r="B3" s="13" t="s">
        <v>0</v>
      </c>
      <c r="C3" s="13" t="s">
        <v>1</v>
      </c>
      <c r="D3" s="14" t="s">
        <v>18</v>
      </c>
      <c r="E3" s="14" t="s">
        <v>19</v>
      </c>
      <c r="F3" s="15" t="s">
        <v>20</v>
      </c>
      <c r="G3" s="16" t="s">
        <v>2</v>
      </c>
      <c r="H3" s="15" t="s">
        <v>3</v>
      </c>
      <c r="I3" s="17" t="s">
        <v>6</v>
      </c>
      <c r="J3" s="16" t="s">
        <v>4</v>
      </c>
      <c r="K3" s="15" t="s">
        <v>3</v>
      </c>
      <c r="L3" s="17" t="s">
        <v>8</v>
      </c>
    </row>
    <row r="5" spans="1:12">
      <c r="A5" s="1" t="s">
        <v>10</v>
      </c>
    </row>
    <row r="7" spans="1:12">
      <c r="A7" s="6" t="s">
        <v>72</v>
      </c>
      <c r="B7" s="6" t="s">
        <v>73</v>
      </c>
      <c r="C7" s="6" t="s">
        <v>95</v>
      </c>
      <c r="D7" s="7">
        <v>0.67708333333333337</v>
      </c>
      <c r="E7" s="7">
        <v>0.69750000000000001</v>
      </c>
      <c r="F7" s="8">
        <f>(HOUR(E7-D7)*60*60)+(MINUTE(E7-D7)*60)+SECOND(E7-D7)</f>
        <v>1764</v>
      </c>
      <c r="G7" s="9">
        <v>1.1299999999999999</v>
      </c>
      <c r="H7" s="8">
        <f t="shared" ref="H7:H28" si="0">(F7/(IF(G7, G7, 1)))</f>
        <v>1561.0619469026551</v>
      </c>
      <c r="I7" s="10">
        <f>RANK(H7,$H$7:$H$9,1)</f>
        <v>1</v>
      </c>
      <c r="J7" s="10"/>
      <c r="K7" s="8"/>
      <c r="L7" s="10"/>
    </row>
    <row r="8" spans="1:12">
      <c r="A8" s="6" t="s">
        <v>76</v>
      </c>
      <c r="B8" s="6" t="s">
        <v>90</v>
      </c>
      <c r="C8" s="6" t="s">
        <v>75</v>
      </c>
      <c r="D8" s="7">
        <v>0.67708333333333337</v>
      </c>
      <c r="E8" s="7">
        <v>0.6990277777777778</v>
      </c>
      <c r="F8" s="8">
        <f t="shared" ref="F8:F28" si="1">(HOUR(E8-D8)*60*60)+(MINUTE(E8-D8)*60)+SECOND(E8-D8)</f>
        <v>1896</v>
      </c>
      <c r="G8" s="9">
        <v>1.1299999999999999</v>
      </c>
      <c r="H8" s="8">
        <f t="shared" si="0"/>
        <v>1677.8761061946905</v>
      </c>
      <c r="I8" s="10">
        <f>RANK(H8,$H$7:$H$9,1)</f>
        <v>2</v>
      </c>
      <c r="J8" s="10"/>
      <c r="K8" s="8">
        <f t="shared" ref="K8:K28" si="2">(F8/(IF(J8, J8, 1)))</f>
        <v>1896</v>
      </c>
      <c r="L8" s="10"/>
    </row>
    <row r="9" spans="1:12">
      <c r="A9" s="6" t="s">
        <v>93</v>
      </c>
      <c r="B9" s="6" t="s">
        <v>94</v>
      </c>
      <c r="C9" s="6"/>
      <c r="D9" s="7">
        <v>0.67708333333333337</v>
      </c>
      <c r="E9" s="11">
        <v>0.70319444444444434</v>
      </c>
      <c r="F9" s="8">
        <f t="shared" si="1"/>
        <v>2256</v>
      </c>
      <c r="G9" s="10">
        <v>1.0880000000000001</v>
      </c>
      <c r="H9" s="8">
        <f t="shared" si="0"/>
        <v>2073.5294117647059</v>
      </c>
      <c r="I9" s="10">
        <f>RANK(H9,$H$7:$H$9,1)</f>
        <v>3</v>
      </c>
      <c r="J9" s="10"/>
      <c r="K9" s="8">
        <f t="shared" si="2"/>
        <v>2256</v>
      </c>
      <c r="L9" s="10"/>
    </row>
    <row r="10" spans="1:12">
      <c r="A10" s="6"/>
      <c r="B10" s="6"/>
      <c r="D10" s="10"/>
      <c r="E10" s="11"/>
      <c r="F10" s="8">
        <f t="shared" si="1"/>
        <v>0</v>
      </c>
      <c r="G10" s="10"/>
      <c r="H10" s="8">
        <f t="shared" si="0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1"/>
      <c r="F11" s="8">
        <f>(HOUR(E11-D11)*60*60)+(MINUTE(E11-D11)*60)+SECOND(E11-D11)</f>
        <v>0</v>
      </c>
      <c r="G11" s="10"/>
      <c r="H11" s="8">
        <f t="shared" si="0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1"/>
        <v>0</v>
      </c>
      <c r="G12" s="10"/>
      <c r="H12" s="8">
        <f t="shared" si="0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1"/>
        <v>0</v>
      </c>
      <c r="G13" s="10"/>
      <c r="H13" s="8">
        <f t="shared" si="0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1"/>
        <v>0</v>
      </c>
      <c r="G14" s="10"/>
      <c r="H14" s="8">
        <f t="shared" si="0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1"/>
        <v>0</v>
      </c>
      <c r="G15" s="10"/>
      <c r="H15" s="8">
        <f t="shared" si="0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1"/>
        <v>0</v>
      </c>
      <c r="G16" s="10"/>
      <c r="H16" s="8">
        <f t="shared" si="0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1"/>
        <v>0</v>
      </c>
      <c r="G17" s="10"/>
      <c r="H17" s="8">
        <f t="shared" si="0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1"/>
        <v>0</v>
      </c>
      <c r="G18" s="10"/>
      <c r="H18" s="8">
        <f t="shared" si="0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1"/>
        <v>0</v>
      </c>
      <c r="G19" s="10"/>
      <c r="H19" s="8">
        <f t="shared" si="0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1"/>
        <v>0</v>
      </c>
      <c r="G20" s="10"/>
      <c r="H20" s="8">
        <f t="shared" si="0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1"/>
        <v>0</v>
      </c>
      <c r="G21" s="10"/>
      <c r="H21" s="8">
        <f t="shared" si="0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1"/>
        <v>0</v>
      </c>
      <c r="G22" s="10"/>
      <c r="H22" s="8">
        <f t="shared" si="0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1"/>
        <v>0</v>
      </c>
      <c r="G23" s="10"/>
      <c r="H23" s="8">
        <f t="shared" si="0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1"/>
        <v>0</v>
      </c>
      <c r="G24" s="10"/>
      <c r="H24" s="8">
        <f t="shared" si="0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1"/>
        <v>0</v>
      </c>
      <c r="G25" s="10"/>
      <c r="H25" s="8">
        <f t="shared" si="0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1"/>
        <v>0</v>
      </c>
      <c r="G26" s="10"/>
      <c r="H26" s="8">
        <f t="shared" si="0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1"/>
        <v>0</v>
      </c>
      <c r="G27" s="10"/>
      <c r="H27" s="8">
        <f t="shared" si="0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1"/>
        <v>0</v>
      </c>
      <c r="G28" s="10"/>
      <c r="H28" s="8">
        <f t="shared" si="0"/>
        <v>0</v>
      </c>
      <c r="I28" s="10"/>
      <c r="J28" s="10"/>
      <c r="K28" s="8">
        <f t="shared" si="2"/>
        <v>0</v>
      </c>
      <c r="L28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0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25" workbookViewId="0">
      <selection activeCell="A3" sqref="A3"/>
    </sheetView>
  </sheetViews>
  <sheetFormatPr defaultColWidth="11" defaultRowHeight="12.75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>
      <c r="A2" s="27" t="s">
        <v>118</v>
      </c>
      <c r="B2" s="28"/>
      <c r="C2" s="28" t="s">
        <v>114</v>
      </c>
      <c r="D2" s="28"/>
      <c r="E2" s="28" t="s">
        <v>15</v>
      </c>
      <c r="F2" s="28"/>
      <c r="G2" s="28" t="s">
        <v>115</v>
      </c>
      <c r="H2" s="28"/>
      <c r="I2" s="28" t="s">
        <v>116</v>
      </c>
      <c r="J2" s="28"/>
      <c r="K2" s="24" t="s">
        <v>117</v>
      </c>
      <c r="L2" s="24"/>
    </row>
    <row r="3" spans="1:12" s="5" customFormat="1" ht="38.25">
      <c r="A3" s="13" t="s">
        <v>17</v>
      </c>
      <c r="B3" s="13" t="s">
        <v>0</v>
      </c>
      <c r="C3" s="13" t="s">
        <v>1</v>
      </c>
      <c r="D3" s="14" t="s">
        <v>18</v>
      </c>
      <c r="E3" s="14" t="s">
        <v>19</v>
      </c>
      <c r="F3" s="15" t="s">
        <v>20</v>
      </c>
      <c r="G3" s="16" t="s">
        <v>2</v>
      </c>
      <c r="H3" s="15" t="s">
        <v>3</v>
      </c>
      <c r="I3" s="17" t="s">
        <v>6</v>
      </c>
      <c r="J3" s="16" t="s">
        <v>4</v>
      </c>
      <c r="K3" s="15" t="s">
        <v>3</v>
      </c>
      <c r="L3" s="17" t="s">
        <v>8</v>
      </c>
    </row>
    <row r="4" spans="1:12">
      <c r="A4" s="6" t="s">
        <v>54</v>
      </c>
      <c r="B4" s="6" t="s">
        <v>43</v>
      </c>
      <c r="C4" s="6" t="s">
        <v>52</v>
      </c>
      <c r="D4" s="7">
        <v>0.42708333333333331</v>
      </c>
      <c r="E4" s="7">
        <v>0.46127314814814818</v>
      </c>
      <c r="F4" s="8">
        <f t="shared" ref="F4:F27" si="0">(HOUR(E4-D4)*60*60)+(MINUTE(E4-D4)*60)+SECOND(E4-D4)</f>
        <v>2954</v>
      </c>
      <c r="G4" s="9">
        <v>1.1299999999999999</v>
      </c>
      <c r="H4" s="8">
        <f t="shared" ref="H4:H27" si="1">(F4/(IF(G4, G4, 1)))</f>
        <v>2614.1592920353983</v>
      </c>
      <c r="I4" s="10">
        <f>RANK(H4,$H$4:$H$8,1)</f>
        <v>5</v>
      </c>
      <c r="J4" s="9"/>
      <c r="K4" s="8">
        <f>(F4/(IF(J4, J4, 1)))</f>
        <v>2954</v>
      </c>
      <c r="L4" s="10"/>
    </row>
    <row r="5" spans="1:12">
      <c r="A5" s="6" t="s">
        <v>57</v>
      </c>
      <c r="B5" s="6" t="s">
        <v>58</v>
      </c>
      <c r="C5" s="6" t="s">
        <v>59</v>
      </c>
      <c r="D5" s="7">
        <v>0.42708333333333331</v>
      </c>
      <c r="E5" s="11">
        <v>0.45545138888888892</v>
      </c>
      <c r="F5" s="8">
        <f t="shared" si="0"/>
        <v>2451</v>
      </c>
      <c r="G5" s="9">
        <v>1.1299999999999999</v>
      </c>
      <c r="H5" s="8">
        <f t="shared" si="1"/>
        <v>2169.0265486725666</v>
      </c>
      <c r="I5" s="10">
        <f>RANK(H5,$H$4:$H$8,1)</f>
        <v>3</v>
      </c>
      <c r="J5" s="10"/>
      <c r="K5" s="8"/>
      <c r="L5" s="10"/>
    </row>
    <row r="6" spans="1:12">
      <c r="A6" s="6" t="s">
        <v>72</v>
      </c>
      <c r="B6" s="6" t="s">
        <v>73</v>
      </c>
      <c r="C6" s="6" t="s">
        <v>95</v>
      </c>
      <c r="D6" s="7">
        <v>0.42708333333333331</v>
      </c>
      <c r="E6" s="11">
        <v>0.45530092592592591</v>
      </c>
      <c r="F6" s="8">
        <f t="shared" si="0"/>
        <v>2438</v>
      </c>
      <c r="G6" s="9">
        <v>1.1299999999999999</v>
      </c>
      <c r="H6" s="8">
        <f t="shared" si="1"/>
        <v>2157.5221238938057</v>
      </c>
      <c r="I6" s="10">
        <f>RANK(H6,$H$4:$H$8,1)</f>
        <v>2</v>
      </c>
      <c r="J6" s="10"/>
      <c r="K6" s="8"/>
      <c r="L6" s="10"/>
    </row>
    <row r="7" spans="1:12">
      <c r="A7" s="6" t="s">
        <v>113</v>
      </c>
      <c r="B7" s="6" t="s">
        <v>75</v>
      </c>
      <c r="C7" s="6" t="s">
        <v>111</v>
      </c>
      <c r="D7" s="7">
        <v>0.42708333333333331</v>
      </c>
      <c r="E7" s="11">
        <v>0.45497685185185183</v>
      </c>
      <c r="F7" s="8">
        <f t="shared" si="0"/>
        <v>2410</v>
      </c>
      <c r="G7" s="9">
        <v>1.1299999999999999</v>
      </c>
      <c r="H7" s="8">
        <f t="shared" si="1"/>
        <v>2132.7433628318586</v>
      </c>
      <c r="I7" s="10">
        <f>RANK(H7,$H$4:$H$8,1)</f>
        <v>1</v>
      </c>
      <c r="J7" s="10"/>
      <c r="K7" s="8">
        <f t="shared" ref="K7:K27" si="2">(F7/(IF(J7, J7, 1)))</f>
        <v>2410</v>
      </c>
      <c r="L7" s="10"/>
    </row>
    <row r="8" spans="1:12">
      <c r="A8" s="6" t="s">
        <v>112</v>
      </c>
      <c r="B8" s="6" t="s">
        <v>110</v>
      </c>
      <c r="C8" s="6" t="s">
        <v>90</v>
      </c>
      <c r="D8" s="7">
        <v>0.42708333333333331</v>
      </c>
      <c r="E8" s="11">
        <v>0.45642361111111113</v>
      </c>
      <c r="F8" s="8">
        <f t="shared" si="0"/>
        <v>2535</v>
      </c>
      <c r="G8" s="9">
        <v>1.1299999999999999</v>
      </c>
      <c r="H8" s="8">
        <f t="shared" si="1"/>
        <v>2243.3628318584074</v>
      </c>
      <c r="I8" s="10">
        <f>RANK(H8,$H$4:$H$8,1)</f>
        <v>4</v>
      </c>
      <c r="J8" s="10"/>
      <c r="K8" s="8">
        <f t="shared" si="2"/>
        <v>2535</v>
      </c>
      <c r="L8" s="10"/>
    </row>
    <row r="9" spans="1:12">
      <c r="A9" s="6"/>
      <c r="B9" s="6"/>
      <c r="C9" s="6"/>
      <c r="D9" s="10"/>
      <c r="E9" s="10"/>
      <c r="F9" s="8">
        <f t="shared" si="0"/>
        <v>0</v>
      </c>
      <c r="G9" s="10"/>
      <c r="H9" s="8">
        <f t="shared" si="1"/>
        <v>0</v>
      </c>
      <c r="I9" s="10"/>
      <c r="J9" s="10"/>
      <c r="K9" s="8">
        <f t="shared" si="2"/>
        <v>0</v>
      </c>
      <c r="L9" s="10"/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25" workbookViewId="0">
      <selection activeCell="D11" sqref="D11"/>
    </sheetView>
  </sheetViews>
  <sheetFormatPr defaultColWidth="11" defaultRowHeight="12.75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>
      <c r="A2" s="27" t="s">
        <v>118</v>
      </c>
      <c r="B2" s="28"/>
      <c r="C2" s="28" t="s">
        <v>114</v>
      </c>
      <c r="D2" s="28"/>
      <c r="E2" s="28" t="s">
        <v>15</v>
      </c>
      <c r="F2" s="28"/>
      <c r="G2" s="28" t="s">
        <v>119</v>
      </c>
      <c r="H2" s="28"/>
      <c r="I2" s="28" t="s">
        <v>120</v>
      </c>
      <c r="J2" s="28"/>
      <c r="K2" s="24" t="s">
        <v>117</v>
      </c>
      <c r="L2" s="24"/>
    </row>
    <row r="3" spans="1:12" s="5" customFormat="1" ht="38.25">
      <c r="A3" s="13" t="s">
        <v>17</v>
      </c>
      <c r="B3" s="13" t="s">
        <v>0</v>
      </c>
      <c r="C3" s="13" t="s">
        <v>1</v>
      </c>
      <c r="D3" s="14" t="s">
        <v>18</v>
      </c>
      <c r="E3" s="14" t="s">
        <v>19</v>
      </c>
      <c r="F3" s="15" t="s">
        <v>20</v>
      </c>
      <c r="G3" s="16" t="s">
        <v>2</v>
      </c>
      <c r="H3" s="15" t="s">
        <v>3</v>
      </c>
      <c r="I3" s="17" t="s">
        <v>6</v>
      </c>
      <c r="J3" s="16" t="s">
        <v>4</v>
      </c>
      <c r="K3" s="15" t="s">
        <v>3</v>
      </c>
      <c r="L3" s="17" t="s">
        <v>8</v>
      </c>
    </row>
    <row r="4" spans="1:12">
      <c r="A4" s="6" t="s">
        <v>54</v>
      </c>
      <c r="B4" s="6" t="s">
        <v>43</v>
      </c>
      <c r="C4" s="6" t="s">
        <v>52</v>
      </c>
      <c r="D4" s="7">
        <v>0.45833333333333331</v>
      </c>
      <c r="E4" s="7">
        <v>0.48524305555555558</v>
      </c>
      <c r="F4" s="8">
        <f t="shared" ref="F4:F27" si="0">(HOUR(E4-D4)*60*60)+(MINUTE(E4-D4)*60)+SECOND(E4-D4)</f>
        <v>2325</v>
      </c>
      <c r="G4" s="9">
        <v>1.1299999999999999</v>
      </c>
      <c r="H4" s="8">
        <f t="shared" ref="H4:H27" si="1">(F4/(IF(G4, G4, 1)))</f>
        <v>2057.5221238938057</v>
      </c>
      <c r="I4" s="10">
        <f>RANK(H4,$H$4:$H$8,1)</f>
        <v>4</v>
      </c>
      <c r="J4" s="9"/>
      <c r="K4" s="8">
        <f>(F4/(IF(J4, J4, 1)))</f>
        <v>2325</v>
      </c>
      <c r="L4" s="10"/>
    </row>
    <row r="5" spans="1:12">
      <c r="A5" s="6" t="s">
        <v>57</v>
      </c>
      <c r="B5" s="6" t="s">
        <v>58</v>
      </c>
      <c r="C5" s="6" t="s">
        <v>59</v>
      </c>
      <c r="D5" s="7">
        <v>0.45833333333333331</v>
      </c>
      <c r="E5" s="11" t="s">
        <v>121</v>
      </c>
      <c r="F5" s="8" t="e">
        <f t="shared" si="0"/>
        <v>#VALUE!</v>
      </c>
      <c r="G5" s="9">
        <v>1.1299999999999999</v>
      </c>
      <c r="H5" s="8">
        <v>9999</v>
      </c>
      <c r="I5" s="10">
        <f>RANK(H5,$H$4:$H$8,1)</f>
        <v>5</v>
      </c>
      <c r="J5" s="10"/>
      <c r="K5" s="8"/>
      <c r="L5" s="10"/>
    </row>
    <row r="6" spans="1:12">
      <c r="A6" s="6" t="s">
        <v>72</v>
      </c>
      <c r="B6" s="6" t="s">
        <v>73</v>
      </c>
      <c r="C6" s="6" t="s">
        <v>95</v>
      </c>
      <c r="D6" s="7">
        <v>0.45833333333333331</v>
      </c>
      <c r="E6" s="11">
        <v>0.48052083333333334</v>
      </c>
      <c r="F6" s="8">
        <f t="shared" si="0"/>
        <v>1917</v>
      </c>
      <c r="G6" s="9">
        <v>1.1299999999999999</v>
      </c>
      <c r="H6" s="8">
        <f t="shared" si="1"/>
        <v>1696.4601769911505</v>
      </c>
      <c r="I6" s="10">
        <f>RANK(H6,$H$4:$H$8,1)</f>
        <v>1</v>
      </c>
      <c r="J6" s="10"/>
      <c r="K6" s="8"/>
      <c r="L6" s="10"/>
    </row>
    <row r="7" spans="1:12">
      <c r="A7" s="6" t="s">
        <v>113</v>
      </c>
      <c r="B7" s="6" t="s">
        <v>75</v>
      </c>
      <c r="C7" s="6" t="s">
        <v>111</v>
      </c>
      <c r="D7" s="7">
        <v>0.45833333333333331</v>
      </c>
      <c r="E7" s="11">
        <v>0.48153935185185182</v>
      </c>
      <c r="F7" s="8">
        <f t="shared" si="0"/>
        <v>2005</v>
      </c>
      <c r="G7" s="9">
        <v>1.1299999999999999</v>
      </c>
      <c r="H7" s="8">
        <f t="shared" si="1"/>
        <v>1774.3362831858408</v>
      </c>
      <c r="I7" s="10">
        <f>RANK(H7,$H$4:$H$8,1)</f>
        <v>2</v>
      </c>
      <c r="J7" s="10"/>
      <c r="K7" s="8">
        <f t="shared" ref="K7:K27" si="2">(F7/(IF(J7, J7, 1)))</f>
        <v>2005</v>
      </c>
      <c r="L7" s="10"/>
    </row>
    <row r="8" spans="1:12">
      <c r="A8" s="6" t="s">
        <v>112</v>
      </c>
      <c r="B8" s="6" t="s">
        <v>110</v>
      </c>
      <c r="C8" s="6" t="s">
        <v>90</v>
      </c>
      <c r="D8" s="7">
        <v>0.45833333333333331</v>
      </c>
      <c r="E8" s="11">
        <v>0.48293981481481479</v>
      </c>
      <c r="F8" s="8">
        <f t="shared" si="0"/>
        <v>2126</v>
      </c>
      <c r="G8" s="9">
        <v>1.1299999999999999</v>
      </c>
      <c r="H8" s="8">
        <f t="shared" si="1"/>
        <v>1881.4159292035399</v>
      </c>
      <c r="I8" s="10">
        <f>RANK(H8,$H$4:$H$8,1)</f>
        <v>3</v>
      </c>
      <c r="J8" s="10"/>
      <c r="K8" s="8">
        <f t="shared" si="2"/>
        <v>2126</v>
      </c>
      <c r="L8" s="10"/>
    </row>
    <row r="9" spans="1:12">
      <c r="A9" s="6"/>
      <c r="B9" s="6"/>
      <c r="C9" s="6"/>
      <c r="D9" s="10"/>
      <c r="E9" s="10"/>
      <c r="F9" s="8">
        <f t="shared" si="0"/>
        <v>0</v>
      </c>
      <c r="G9" s="10"/>
      <c r="H9" s="8">
        <f t="shared" si="1"/>
        <v>0</v>
      </c>
      <c r="I9" s="10"/>
      <c r="J9" s="10"/>
      <c r="K9" s="8">
        <f t="shared" si="2"/>
        <v>0</v>
      </c>
      <c r="L9" s="10"/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9" spans="1:12">
      <c r="A29" s="1" t="s">
        <v>122</v>
      </c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</vt:lpstr>
      <vt:lpstr>1 &amp; 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Rik</cp:lastModifiedBy>
  <cp:lastPrinted>2013-04-20T12:16:09Z</cp:lastPrinted>
  <dcterms:created xsi:type="dcterms:W3CDTF">2011-03-28T17:05:43Z</dcterms:created>
  <dcterms:modified xsi:type="dcterms:W3CDTF">2014-04-27T17:32:31Z</dcterms:modified>
</cp:coreProperties>
</file>