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7485" activeTab="3"/>
  </bookViews>
  <sheets>
    <sheet name="Derek's results" sheetId="1" r:id="rId1"/>
    <sheet name="11 August" sheetId="4" r:id="rId2"/>
    <sheet name="18 August" sheetId="5" r:id="rId3"/>
    <sheet name="Mystery Series" sheetId="2" r:id="rId4"/>
  </sheets>
  <calcPr calcId="145621"/>
</workbook>
</file>

<file path=xl/calcChain.xml><?xml version="1.0" encoding="utf-8"?>
<calcChain xmlns="http://schemas.openxmlformats.org/spreadsheetml/2006/main">
  <c r="B1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7" i="2"/>
  <c r="L7" i="2"/>
  <c r="M7" i="2"/>
  <c r="L8" i="2"/>
  <c r="M8" i="2"/>
  <c r="M10" i="2"/>
  <c r="L10" i="2"/>
  <c r="L11" i="2"/>
  <c r="M11" i="2"/>
  <c r="L12" i="2"/>
  <c r="M12" i="2"/>
  <c r="L14" i="2"/>
  <c r="M14" i="2"/>
  <c r="L15" i="2"/>
  <c r="M15" i="2"/>
  <c r="L16" i="2"/>
  <c r="M16" i="2"/>
  <c r="L17" i="2"/>
  <c r="M17" i="2"/>
  <c r="L19" i="2"/>
  <c r="M19" i="2"/>
  <c r="M20" i="2"/>
  <c r="L20" i="2"/>
  <c r="L22" i="2"/>
  <c r="M22" i="2"/>
  <c r="L23" i="2"/>
  <c r="M23" i="2"/>
  <c r="O18" i="2"/>
  <c r="M24" i="2"/>
  <c r="M18" i="2"/>
  <c r="K18" i="2"/>
  <c r="H18" i="2"/>
  <c r="I18" i="2"/>
  <c r="J18" i="2"/>
  <c r="E18" i="2"/>
  <c r="F18" i="2"/>
  <c r="D18" i="2"/>
  <c r="H12" i="5"/>
  <c r="H10" i="5"/>
  <c r="G12" i="5"/>
  <c r="G10" i="5"/>
  <c r="H3" i="5"/>
  <c r="H4" i="5"/>
  <c r="H5" i="5"/>
  <c r="H6" i="5"/>
  <c r="H2" i="5"/>
  <c r="G6" i="5"/>
  <c r="G2" i="5"/>
  <c r="G3" i="5"/>
  <c r="G4" i="5"/>
  <c r="G5" i="5"/>
  <c r="Q18" i="2" l="1"/>
  <c r="K12" i="2" l="1"/>
  <c r="J12" i="2"/>
  <c r="F11" i="2"/>
  <c r="K9" i="2"/>
  <c r="K19" i="2"/>
  <c r="K17" i="2"/>
  <c r="K16" i="2"/>
  <c r="K15" i="2"/>
  <c r="K14" i="2"/>
  <c r="K13" i="2"/>
  <c r="K11" i="2"/>
  <c r="J24" i="2"/>
  <c r="I24" i="2"/>
  <c r="H24" i="2"/>
  <c r="F24" i="2"/>
  <c r="E24" i="2"/>
  <c r="D24" i="2"/>
  <c r="G18" i="1"/>
  <c r="G17" i="1"/>
  <c r="G16" i="1"/>
  <c r="G15" i="1"/>
  <c r="G14" i="1"/>
  <c r="G13" i="1"/>
  <c r="G9" i="1"/>
  <c r="G8" i="1"/>
  <c r="G7" i="1"/>
  <c r="G6" i="1"/>
  <c r="G5" i="1"/>
  <c r="G4" i="1"/>
  <c r="G3" i="1"/>
  <c r="G3" i="4"/>
  <c r="G4" i="4"/>
  <c r="G8" i="4"/>
  <c r="H8" i="4" s="1"/>
  <c r="G9" i="4"/>
  <c r="H9" i="4" s="1"/>
  <c r="G10" i="4"/>
  <c r="H10" i="4" s="1"/>
  <c r="G11" i="4"/>
  <c r="H11" i="4" s="1"/>
  <c r="G13" i="4"/>
  <c r="H13" i="4" s="1"/>
  <c r="O10" i="2"/>
  <c r="G27" i="1"/>
  <c r="G25" i="1"/>
  <c r="G26" i="1"/>
  <c r="G28" i="1"/>
  <c r="J8" i="2"/>
  <c r="J13" i="2"/>
  <c r="J17" i="2"/>
  <c r="J16" i="2"/>
  <c r="K23" i="2"/>
  <c r="F23" i="2"/>
  <c r="J7" i="2"/>
  <c r="J11" i="2"/>
  <c r="O11" i="2" s="1"/>
  <c r="J15" i="2"/>
  <c r="I23" i="2"/>
  <c r="E23" i="2"/>
  <c r="J9" i="2"/>
  <c r="J14" i="2"/>
  <c r="J19" i="2"/>
  <c r="H23" i="2"/>
  <c r="D23" i="2"/>
  <c r="D9" i="2"/>
  <c r="I16" i="2"/>
  <c r="I8" i="2"/>
  <c r="H16" i="2"/>
  <c r="H8" i="2"/>
  <c r="E20" i="2"/>
  <c r="F21" i="2"/>
  <c r="I15" i="2"/>
  <c r="I7" i="2"/>
  <c r="H15" i="2"/>
  <c r="H7" i="2"/>
  <c r="F20" i="2"/>
  <c r="D20" i="2"/>
  <c r="I20" i="2"/>
  <c r="I13" i="2"/>
  <c r="H20" i="2"/>
  <c r="H13" i="2"/>
  <c r="E22" i="2"/>
  <c r="D21" i="2"/>
  <c r="I17" i="2"/>
  <c r="I12" i="2"/>
  <c r="H17" i="2"/>
  <c r="H12" i="2"/>
  <c r="E21" i="2"/>
  <c r="F22" i="2"/>
  <c r="D22" i="2"/>
  <c r="F14" i="2"/>
  <c r="D19" i="2"/>
  <c r="F16" i="2"/>
  <c r="E9" i="2"/>
  <c r="F12" i="2"/>
  <c r="E19" i="2"/>
  <c r="F8" i="2"/>
  <c r="F15" i="2"/>
  <c r="G44" i="1"/>
  <c r="G57" i="1"/>
  <c r="G52" i="1"/>
  <c r="G56" i="1"/>
  <c r="G54" i="1"/>
  <c r="G58" i="1"/>
  <c r="G51" i="1"/>
  <c r="G59" i="1"/>
  <c r="G55" i="1"/>
  <c r="G53" i="1"/>
  <c r="G50" i="1"/>
  <c r="G43" i="1"/>
  <c r="G41" i="1"/>
  <c r="G39" i="1"/>
  <c r="G37" i="1"/>
  <c r="G40" i="1"/>
  <c r="G42" i="1"/>
  <c r="G38" i="1"/>
  <c r="O15" i="2"/>
  <c r="G66" i="1"/>
  <c r="G68" i="1"/>
  <c r="G67" i="1"/>
  <c r="G65" i="1"/>
  <c r="G69" i="1"/>
  <c r="G76" i="1"/>
  <c r="G75" i="1"/>
  <c r="G73" i="1"/>
  <c r="G74" i="1"/>
  <c r="G84" i="1"/>
  <c r="G83" i="1"/>
  <c r="G82" i="1"/>
  <c r="G81" i="1"/>
  <c r="G88" i="1"/>
  <c r="G89" i="1"/>
  <c r="G90" i="1"/>
  <c r="G91" i="1"/>
  <c r="G111" i="1"/>
  <c r="G120" i="1"/>
  <c r="G122" i="1"/>
  <c r="G116" i="1"/>
  <c r="G112" i="1"/>
  <c r="G115" i="1"/>
  <c r="G113" i="1"/>
  <c r="G121" i="1"/>
  <c r="G123" i="1"/>
  <c r="G124" i="1"/>
  <c r="G114" i="1"/>
  <c r="G137" i="1"/>
  <c r="G138" i="1"/>
  <c r="G136" i="1"/>
  <c r="G131" i="1"/>
  <c r="G130" i="1"/>
  <c r="G129" i="1"/>
  <c r="G144" i="1"/>
  <c r="G162" i="1"/>
  <c r="G163" i="1"/>
  <c r="G164" i="1"/>
  <c r="G169" i="1"/>
  <c r="G170" i="1"/>
  <c r="G171" i="1"/>
  <c r="G152" i="1"/>
  <c r="G154" i="1"/>
  <c r="G156" i="1"/>
  <c r="G155" i="1"/>
  <c r="G153" i="1"/>
  <c r="G148" i="1"/>
  <c r="G147" i="1"/>
  <c r="G146" i="1"/>
  <c r="G145" i="1"/>
  <c r="Q10" i="2" l="1"/>
  <c r="O13" i="2"/>
  <c r="Q13" i="2" s="1"/>
  <c r="O23" i="2"/>
  <c r="O12" i="2"/>
  <c r="Q12" i="2" s="1"/>
  <c r="O21" i="2"/>
  <c r="O22" i="2"/>
  <c r="Q22" i="2" s="1"/>
  <c r="O20" i="2"/>
  <c r="Q15" i="2"/>
  <c r="O17" i="2"/>
  <c r="O24" i="2"/>
  <c r="O19" i="2"/>
  <c r="Q19" i="2" s="1"/>
  <c r="O16" i="2"/>
  <c r="O9" i="2"/>
  <c r="Q17" i="2"/>
  <c r="O14" i="2"/>
  <c r="Q14" i="2" s="1"/>
  <c r="Q11" i="2"/>
  <c r="K7" i="2"/>
  <c r="B2" i="2" s="1"/>
  <c r="B3" i="2" s="1"/>
  <c r="B4" i="2" s="1"/>
  <c r="K8" i="2"/>
  <c r="Q23" i="2" l="1"/>
  <c r="Q16" i="2"/>
  <c r="Q20" i="2"/>
  <c r="Q9" i="2"/>
  <c r="Q24" i="2"/>
  <c r="Q21" i="2"/>
  <c r="O7" i="2"/>
  <c r="O8" i="2"/>
  <c r="R18" i="2" l="1"/>
  <c r="Q7" i="2"/>
  <c r="Q8" i="2"/>
  <c r="R11" i="2" l="1"/>
  <c r="R8" i="2"/>
  <c r="R9" i="2"/>
  <c r="R24" i="2"/>
  <c r="R14" i="2"/>
  <c r="R15" i="2"/>
  <c r="R17" i="2"/>
  <c r="R22" i="2"/>
  <c r="R19" i="2"/>
  <c r="R13" i="2"/>
  <c r="R12" i="2"/>
  <c r="R10" i="2"/>
  <c r="R16" i="2"/>
  <c r="R20" i="2"/>
  <c r="R21" i="2"/>
  <c r="R23" i="2"/>
  <c r="R7" i="2"/>
</calcChain>
</file>

<file path=xl/sharedStrings.xml><?xml version="1.0" encoding="utf-8"?>
<sst xmlns="http://schemas.openxmlformats.org/spreadsheetml/2006/main" count="528" uniqueCount="120">
  <si>
    <t>Helm</t>
  </si>
  <si>
    <t>PY</t>
  </si>
  <si>
    <t xml:space="preserve">Minutes </t>
  </si>
  <si>
    <t>Seconds</t>
  </si>
  <si>
    <t>Adjusted</t>
  </si>
  <si>
    <t>George</t>
  </si>
  <si>
    <t>Andy</t>
  </si>
  <si>
    <t>Boat</t>
  </si>
  <si>
    <t>Sail No</t>
  </si>
  <si>
    <t>GP</t>
  </si>
  <si>
    <t>Phantom</t>
  </si>
  <si>
    <t>Martin</t>
  </si>
  <si>
    <t>Laser</t>
  </si>
  <si>
    <t>Roger</t>
  </si>
  <si>
    <t>Will</t>
  </si>
  <si>
    <t>Laser R</t>
  </si>
  <si>
    <t>Sunday 26th May Russell Memorial Cup 1</t>
  </si>
  <si>
    <t>Sunday 26th May Russell Memorial Cup 2</t>
  </si>
  <si>
    <t>Sunday May 19th Spring Cup 9</t>
  </si>
  <si>
    <t>Scott</t>
  </si>
  <si>
    <t>Adlusted</t>
  </si>
  <si>
    <t>Danny</t>
  </si>
  <si>
    <t>Topper</t>
  </si>
  <si>
    <t>DNS</t>
  </si>
  <si>
    <t>DNF</t>
  </si>
  <si>
    <t>Simon</t>
  </si>
  <si>
    <t xml:space="preserve">Laser </t>
  </si>
  <si>
    <t>Tess</t>
  </si>
  <si>
    <t>Phil</t>
  </si>
  <si>
    <t>Scott/Simon</t>
  </si>
  <si>
    <t>RTD</t>
  </si>
  <si>
    <t>All GP's no timings needed</t>
  </si>
  <si>
    <t>Tess/Greg13545</t>
  </si>
  <si>
    <t>Sarah/Sarah</t>
  </si>
  <si>
    <t>Tess/Greg</t>
  </si>
  <si>
    <t>Sarah Porter</t>
  </si>
  <si>
    <t>Carol/Annie</t>
  </si>
  <si>
    <t>Vision</t>
  </si>
  <si>
    <t>Gilly</t>
  </si>
  <si>
    <t>Liz</t>
  </si>
  <si>
    <t>?/Roger</t>
  </si>
  <si>
    <t>Sunday 30th June Early Summer 8</t>
  </si>
  <si>
    <t>Apollo Cup Race 1 July 14th</t>
  </si>
  <si>
    <t>Apollo Cup Race 2 July 14th</t>
  </si>
  <si>
    <t>Sunday 30th June Early Summer 7</t>
  </si>
  <si>
    <t>Sunday 23rd June Early Summer 5</t>
  </si>
  <si>
    <t>Sunday 23rd June Early Summer 6</t>
  </si>
  <si>
    <t>Sunday 16th June Early Summer 4</t>
  </si>
  <si>
    <t>Sunday 9th June Laser Shield 1</t>
  </si>
  <si>
    <t>Sunday 9th June Laser Shield 2</t>
  </si>
  <si>
    <t>Mystery Plate 1 July 21st</t>
  </si>
  <si>
    <t>Nick</t>
  </si>
  <si>
    <t>Sarah P</t>
  </si>
  <si>
    <t>John Carter</t>
  </si>
  <si>
    <t>Mystery Plate 2 July 21st</t>
  </si>
  <si>
    <t>Mystery Plate 3 July 28th</t>
  </si>
  <si>
    <t>Series starters</t>
  </si>
  <si>
    <t>Total</t>
  </si>
  <si>
    <t>Net</t>
  </si>
  <si>
    <t>Liz Rayment-Pickard</t>
  </si>
  <si>
    <t>Hugh Rayment-Pickard</t>
  </si>
  <si>
    <t>GP14</t>
  </si>
  <si>
    <t>Simon Young</t>
  </si>
  <si>
    <t>John Minister</t>
  </si>
  <si>
    <t>FD</t>
  </si>
  <si>
    <t>Rik Alewijnse</t>
  </si>
  <si>
    <t>Phil Rayner</t>
  </si>
  <si>
    <t>Wind: 14 kt, gust 22 kt</t>
  </si>
  <si>
    <t>Roger Palmer</t>
  </si>
  <si>
    <t>Richard</t>
  </si>
  <si>
    <t>Course: 1s, 5p, 3s, 10s x2</t>
  </si>
  <si>
    <t>George Rogers</t>
  </si>
  <si>
    <t>Ian</t>
  </si>
  <si>
    <t>Course: 1s, 5p, 3p, 10s x2</t>
  </si>
  <si>
    <t>Ian Keen</t>
  </si>
  <si>
    <t>Points</t>
  </si>
  <si>
    <t>Adjusted Time</t>
  </si>
  <si>
    <t>PN</t>
  </si>
  <si>
    <t>Elapsed</t>
  </si>
  <si>
    <t>Crew</t>
  </si>
  <si>
    <t>Sail</t>
  </si>
  <si>
    <t>Class</t>
  </si>
  <si>
    <t>Flying D</t>
  </si>
  <si>
    <t>Mystery Plate 5 August 4th</t>
  </si>
  <si>
    <t>George/Ian McD??</t>
  </si>
  <si>
    <t>Phil/Ian K</t>
  </si>
  <si>
    <t>Nick/Val</t>
  </si>
  <si>
    <t>Mystery Plate 6 August 4th</t>
  </si>
  <si>
    <t>RO</t>
  </si>
  <si>
    <t>SB</t>
  </si>
  <si>
    <t>Hazel</t>
  </si>
  <si>
    <t>Derek</t>
  </si>
  <si>
    <t>Bob</t>
  </si>
  <si>
    <t>Sarah A</t>
  </si>
  <si>
    <t>SB2</t>
  </si>
  <si>
    <t>Ken Wash</t>
  </si>
  <si>
    <t>John &amp; Dotty</t>
  </si>
  <si>
    <t>Chris Parsons</t>
  </si>
  <si>
    <t>Races to date</t>
  </si>
  <si>
    <t>No of discards to date</t>
  </si>
  <si>
    <t>races that qualify to date</t>
  </si>
  <si>
    <t>Discard</t>
  </si>
  <si>
    <t>Position</t>
  </si>
  <si>
    <t>Jilly Wilkinson</t>
  </si>
  <si>
    <t>Richard Ham</t>
  </si>
  <si>
    <t>Hazel Schofield</t>
  </si>
  <si>
    <t>RS Vision</t>
  </si>
  <si>
    <t>Carol Collier</t>
  </si>
  <si>
    <t>Hugh R-P</t>
  </si>
  <si>
    <t>Liz R-P</t>
  </si>
  <si>
    <t>Course: 1s, 2s, 5s, 9p, 6p, x2</t>
  </si>
  <si>
    <t>Wind: 12 kt, gust 16 kt</t>
  </si>
  <si>
    <t>Course: 1s, 2s, 5s, 9p, 6p, x1</t>
  </si>
  <si>
    <t>Rik</t>
  </si>
  <si>
    <t>John Holmes</t>
  </si>
  <si>
    <t>Danny Carter</t>
  </si>
  <si>
    <t>Martin Smith</t>
  </si>
  <si>
    <t>Scott Edwards</t>
  </si>
  <si>
    <t>Nick Lynn</t>
  </si>
  <si>
    <t>Will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</si>
</sst>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1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selection activeCell="A37" sqref="A37"/>
    </sheetView>
  </sheetViews>
  <sheetFormatPr defaultRowHeight="15" x14ac:dyDescent="0.25"/>
  <cols>
    <col min="1" max="1" width="38.140625" bestFit="1" customWidth="1"/>
  </cols>
  <sheetData>
    <row r="1" spans="1:7" x14ac:dyDescent="0.25">
      <c r="A1" t="s">
        <v>83</v>
      </c>
      <c r="B1" s="8"/>
      <c r="D1" s="5"/>
      <c r="E1" s="5"/>
      <c r="F1" s="5"/>
      <c r="G1" s="10"/>
    </row>
    <row r="2" spans="1:7" x14ac:dyDescent="0.25">
      <c r="A2" t="s">
        <v>0</v>
      </c>
      <c r="B2" s="8" t="s">
        <v>8</v>
      </c>
      <c r="C2" t="s">
        <v>7</v>
      </c>
      <c r="D2" s="5" t="s">
        <v>1</v>
      </c>
      <c r="E2" s="5" t="s">
        <v>2</v>
      </c>
      <c r="F2" s="5" t="s">
        <v>3</v>
      </c>
      <c r="G2" s="10" t="s">
        <v>4</v>
      </c>
    </row>
    <row r="3" spans="1:7" x14ac:dyDescent="0.25">
      <c r="A3" t="s">
        <v>69</v>
      </c>
      <c r="B3" s="8">
        <v>13866</v>
      </c>
      <c r="C3" t="s">
        <v>9</v>
      </c>
      <c r="D3" s="5">
        <v>1127</v>
      </c>
      <c r="E3" s="5">
        <v>28</v>
      </c>
      <c r="F3" s="5">
        <v>45</v>
      </c>
      <c r="G3" s="10">
        <f t="shared" ref="G3:G9" si="0">((E3*60)+F3)*1000/D3</f>
        <v>1530.6122448979593</v>
      </c>
    </row>
    <row r="4" spans="1:7" x14ac:dyDescent="0.25">
      <c r="A4" t="s">
        <v>84</v>
      </c>
      <c r="B4" s="8">
        <v>13939</v>
      </c>
      <c r="C4" t="s">
        <v>9</v>
      </c>
      <c r="D4" s="5">
        <v>1127</v>
      </c>
      <c r="E4" s="5">
        <v>30</v>
      </c>
      <c r="F4" s="5">
        <v>1</v>
      </c>
      <c r="G4" s="10">
        <f t="shared" si="0"/>
        <v>1598.0479148181012</v>
      </c>
    </row>
    <row r="5" spans="1:7" x14ac:dyDescent="0.25">
      <c r="A5" t="s">
        <v>85</v>
      </c>
      <c r="B5" s="8">
        <v>13342</v>
      </c>
      <c r="C5" t="s">
        <v>9</v>
      </c>
      <c r="D5" s="5">
        <v>1127</v>
      </c>
      <c r="E5" s="5">
        <v>31</v>
      </c>
      <c r="F5" s="5">
        <v>1</v>
      </c>
      <c r="G5" s="10">
        <f t="shared" si="0"/>
        <v>1651.2866015971606</v>
      </c>
    </row>
    <row r="6" spans="1:7" x14ac:dyDescent="0.25">
      <c r="A6" t="s">
        <v>86</v>
      </c>
      <c r="B6" s="8">
        <v>12126</v>
      </c>
      <c r="C6" t="s">
        <v>9</v>
      </c>
      <c r="D6" s="5">
        <v>1127</v>
      </c>
      <c r="E6" s="5">
        <v>31</v>
      </c>
      <c r="F6" s="5">
        <v>13</v>
      </c>
      <c r="G6" s="10">
        <f t="shared" si="0"/>
        <v>1661.9343389529724</v>
      </c>
    </row>
    <row r="7" spans="1:7" x14ac:dyDescent="0.25">
      <c r="A7" t="s">
        <v>11</v>
      </c>
      <c r="B7" s="8">
        <v>75228</v>
      </c>
      <c r="C7" t="s">
        <v>12</v>
      </c>
      <c r="D7" s="5">
        <v>1087</v>
      </c>
      <c r="E7" s="5">
        <v>30</v>
      </c>
      <c r="F7" s="5">
        <v>10</v>
      </c>
      <c r="G7" s="10">
        <f t="shared" si="0"/>
        <v>1665.1333946642135</v>
      </c>
    </row>
    <row r="8" spans="1:7" x14ac:dyDescent="0.25">
      <c r="A8" t="s">
        <v>96</v>
      </c>
      <c r="B8" s="8">
        <v>13958</v>
      </c>
      <c r="C8" t="s">
        <v>9</v>
      </c>
      <c r="D8" s="5">
        <v>1127</v>
      </c>
      <c r="E8" s="5">
        <v>32</v>
      </c>
      <c r="F8" s="5">
        <v>2</v>
      </c>
      <c r="G8" s="10">
        <f t="shared" si="0"/>
        <v>1705.4125998225377</v>
      </c>
    </row>
    <row r="9" spans="1:7" x14ac:dyDescent="0.25">
      <c r="A9" t="s">
        <v>95</v>
      </c>
      <c r="B9" s="8">
        <v>274</v>
      </c>
      <c r="C9" t="s">
        <v>82</v>
      </c>
      <c r="D9" s="5">
        <v>879</v>
      </c>
      <c r="E9" s="5">
        <v>28</v>
      </c>
      <c r="F9" s="5">
        <v>19</v>
      </c>
      <c r="G9" s="10">
        <f t="shared" si="0"/>
        <v>1932.8782707622297</v>
      </c>
    </row>
    <row r="10" spans="1:7" x14ac:dyDescent="0.25">
      <c r="B10" s="8"/>
      <c r="D10" s="5"/>
      <c r="E10" s="5"/>
      <c r="F10" s="5"/>
      <c r="G10" s="10"/>
    </row>
    <row r="11" spans="1:7" x14ac:dyDescent="0.25">
      <c r="A11" t="s">
        <v>87</v>
      </c>
      <c r="B11" s="8"/>
      <c r="D11" s="5"/>
      <c r="E11" s="5"/>
      <c r="F11" s="5"/>
      <c r="G11" s="10"/>
    </row>
    <row r="12" spans="1:7" x14ac:dyDescent="0.25">
      <c r="A12" t="s">
        <v>0</v>
      </c>
      <c r="B12" s="8" t="s">
        <v>8</v>
      </c>
      <c r="C12" t="s">
        <v>7</v>
      </c>
      <c r="D12" s="5" t="s">
        <v>1</v>
      </c>
      <c r="E12" s="5" t="s">
        <v>2</v>
      </c>
      <c r="F12" s="5" t="s">
        <v>3</v>
      </c>
      <c r="G12" s="10" t="s">
        <v>4</v>
      </c>
    </row>
    <row r="13" spans="1:7" x14ac:dyDescent="0.25">
      <c r="A13" t="s">
        <v>69</v>
      </c>
      <c r="B13" s="8">
        <v>13866</v>
      </c>
      <c r="C13" t="s">
        <v>9</v>
      </c>
      <c r="D13" s="5">
        <v>1127</v>
      </c>
      <c r="E13" s="5">
        <v>56</v>
      </c>
      <c r="F13" s="5">
        <v>43</v>
      </c>
      <c r="G13" s="10">
        <f t="shared" ref="G13:G18" si="1">((E13*60)+F13)*1000/D13</f>
        <v>3019.5208518189884</v>
      </c>
    </row>
    <row r="14" spans="1:7" x14ac:dyDescent="0.25">
      <c r="A14" t="s">
        <v>11</v>
      </c>
      <c r="B14" s="8">
        <v>75228</v>
      </c>
      <c r="C14" t="s">
        <v>12</v>
      </c>
      <c r="D14" s="5">
        <v>1087</v>
      </c>
      <c r="E14" s="5">
        <v>57</v>
      </c>
      <c r="F14" s="5">
        <v>6</v>
      </c>
      <c r="G14" s="10">
        <f t="shared" si="1"/>
        <v>3151.7939282428702</v>
      </c>
    </row>
    <row r="15" spans="1:7" x14ac:dyDescent="0.25">
      <c r="A15" t="s">
        <v>85</v>
      </c>
      <c r="B15" s="8">
        <v>13342</v>
      </c>
      <c r="C15" t="s">
        <v>9</v>
      </c>
      <c r="D15" s="5">
        <v>1127</v>
      </c>
      <c r="E15" s="5">
        <v>62</v>
      </c>
      <c r="F15" s="5">
        <v>30</v>
      </c>
      <c r="G15" s="10">
        <f t="shared" si="1"/>
        <v>3327.4179236912155</v>
      </c>
    </row>
    <row r="16" spans="1:7" x14ac:dyDescent="0.25">
      <c r="A16" t="s">
        <v>84</v>
      </c>
      <c r="B16" s="8">
        <v>13939</v>
      </c>
      <c r="C16" t="s">
        <v>9</v>
      </c>
      <c r="D16" s="5">
        <v>1127</v>
      </c>
      <c r="E16" s="5">
        <v>62</v>
      </c>
      <c r="F16" s="5">
        <v>40</v>
      </c>
      <c r="G16" s="10">
        <f t="shared" si="1"/>
        <v>3336.291038154392</v>
      </c>
    </row>
    <row r="17" spans="1:7" x14ac:dyDescent="0.25">
      <c r="A17" t="s">
        <v>86</v>
      </c>
      <c r="B17" s="8">
        <v>12126</v>
      </c>
      <c r="C17" t="s">
        <v>9</v>
      </c>
      <c r="D17" s="5">
        <v>1127</v>
      </c>
      <c r="E17" s="5">
        <v>63</v>
      </c>
      <c r="F17" s="5">
        <v>15</v>
      </c>
      <c r="G17" s="10">
        <f t="shared" si="1"/>
        <v>3367.3469387755104</v>
      </c>
    </row>
    <row r="18" spans="1:7" x14ac:dyDescent="0.25">
      <c r="A18" t="s">
        <v>95</v>
      </c>
      <c r="B18" s="8">
        <v>274</v>
      </c>
      <c r="C18" t="s">
        <v>82</v>
      </c>
      <c r="D18" s="5">
        <v>879</v>
      </c>
      <c r="E18" s="5">
        <v>50</v>
      </c>
      <c r="F18" s="5">
        <v>57</v>
      </c>
      <c r="G18" s="10">
        <f t="shared" si="1"/>
        <v>3477.8156996587031</v>
      </c>
    </row>
    <row r="19" spans="1:7" x14ac:dyDescent="0.25">
      <c r="A19" t="s">
        <v>96</v>
      </c>
      <c r="B19" s="8">
        <v>13958</v>
      </c>
      <c r="C19" t="s">
        <v>9</v>
      </c>
      <c r="D19" s="5">
        <v>1127</v>
      </c>
      <c r="E19" s="5"/>
      <c r="F19" s="5"/>
      <c r="G19" s="10" t="s">
        <v>24</v>
      </c>
    </row>
    <row r="20" spans="1:7" x14ac:dyDescent="0.25">
      <c r="B20" s="8"/>
      <c r="D20" s="5"/>
      <c r="E20" s="5"/>
      <c r="F20" s="5"/>
      <c r="G20" s="10"/>
    </row>
    <row r="21" spans="1:7" x14ac:dyDescent="0.25">
      <c r="B21" s="8"/>
      <c r="D21" s="5"/>
      <c r="E21" s="5"/>
      <c r="F21" s="5"/>
      <c r="G21" s="10"/>
    </row>
    <row r="22" spans="1:7" x14ac:dyDescent="0.25">
      <c r="B22" s="8"/>
      <c r="D22" s="5"/>
      <c r="E22" s="5"/>
      <c r="F22" s="5"/>
      <c r="G22" s="10"/>
    </row>
    <row r="23" spans="1:7" x14ac:dyDescent="0.25">
      <c r="A23" t="s">
        <v>55</v>
      </c>
    </row>
    <row r="24" spans="1:7" x14ac:dyDescent="0.25">
      <c r="A24" t="s">
        <v>0</v>
      </c>
      <c r="B24" t="s">
        <v>8</v>
      </c>
      <c r="C24" t="s">
        <v>7</v>
      </c>
      <c r="D24" t="s">
        <v>1</v>
      </c>
      <c r="E24" t="s">
        <v>2</v>
      </c>
      <c r="F24" t="s">
        <v>3</v>
      </c>
      <c r="G24" t="s">
        <v>4</v>
      </c>
    </row>
    <row r="25" spans="1:7" x14ac:dyDescent="0.25">
      <c r="A25" t="s">
        <v>5</v>
      </c>
      <c r="B25">
        <v>13939</v>
      </c>
      <c r="C25" t="s">
        <v>9</v>
      </c>
      <c r="D25">
        <v>1127</v>
      </c>
      <c r="E25">
        <v>32</v>
      </c>
      <c r="F25">
        <v>45</v>
      </c>
      <c r="G25">
        <f>((E25*60)+F25)*1000/D25</f>
        <v>1743.566992014197</v>
      </c>
    </row>
    <row r="26" spans="1:7" x14ac:dyDescent="0.25">
      <c r="A26" t="s">
        <v>96</v>
      </c>
      <c r="B26">
        <v>13958</v>
      </c>
      <c r="C26" t="s">
        <v>9</v>
      </c>
      <c r="D26">
        <v>1127</v>
      </c>
      <c r="E26">
        <v>34</v>
      </c>
      <c r="F26">
        <v>30</v>
      </c>
      <c r="G26">
        <f>((E26*60)+F26)*1000/D26</f>
        <v>1836.7346938775511</v>
      </c>
    </row>
    <row r="27" spans="1:7" x14ac:dyDescent="0.25">
      <c r="A27" t="s">
        <v>13</v>
      </c>
      <c r="B27">
        <v>13956</v>
      </c>
      <c r="C27" t="s">
        <v>9</v>
      </c>
      <c r="D27">
        <v>1127</v>
      </c>
      <c r="E27">
        <v>34</v>
      </c>
      <c r="F27">
        <v>40</v>
      </c>
      <c r="G27">
        <f>((E27*60)+F27)*1000/D27</f>
        <v>1845.6078083407276</v>
      </c>
    </row>
    <row r="28" spans="1:7" x14ac:dyDescent="0.25">
      <c r="A28" t="s">
        <v>14</v>
      </c>
      <c r="B28">
        <v>155152</v>
      </c>
      <c r="C28" t="s">
        <v>15</v>
      </c>
      <c r="D28">
        <v>1180</v>
      </c>
      <c r="E28">
        <v>38</v>
      </c>
      <c r="F28">
        <v>10</v>
      </c>
      <c r="G28">
        <f>((E28*60)+F28)*1000/D28</f>
        <v>1940.6779661016949</v>
      </c>
    </row>
    <row r="29" spans="1:7" x14ac:dyDescent="0.25">
      <c r="A29" t="s">
        <v>52</v>
      </c>
      <c r="B29">
        <v>42765</v>
      </c>
      <c r="C29" t="s">
        <v>22</v>
      </c>
      <c r="D29">
        <v>1313</v>
      </c>
      <c r="E29" t="s">
        <v>24</v>
      </c>
      <c r="G29" t="s">
        <v>24</v>
      </c>
    </row>
    <row r="30" spans="1:7" x14ac:dyDescent="0.25">
      <c r="A30" t="s">
        <v>28</v>
      </c>
      <c r="B30">
        <v>13342</v>
      </c>
      <c r="C30" t="s">
        <v>9</v>
      </c>
      <c r="D30">
        <v>1127</v>
      </c>
      <c r="E30" t="s">
        <v>24</v>
      </c>
      <c r="G30" t="s">
        <v>24</v>
      </c>
    </row>
    <row r="35" spans="1:7" x14ac:dyDescent="0.25">
      <c r="A35" t="s">
        <v>50</v>
      </c>
    </row>
    <row r="36" spans="1:7" x14ac:dyDescent="0.25">
      <c r="A36" t="s">
        <v>0</v>
      </c>
      <c r="B36" t="s">
        <v>8</v>
      </c>
      <c r="C36" t="s">
        <v>7</v>
      </c>
      <c r="D36" t="s">
        <v>1</v>
      </c>
      <c r="E36" t="s">
        <v>2</v>
      </c>
      <c r="F36" t="s">
        <v>3</v>
      </c>
      <c r="G36" t="s">
        <v>4</v>
      </c>
    </row>
    <row r="37" spans="1:7" x14ac:dyDescent="0.25">
      <c r="A37" t="s">
        <v>14</v>
      </c>
      <c r="B37">
        <v>155152</v>
      </c>
      <c r="C37" t="s">
        <v>15</v>
      </c>
      <c r="D37">
        <v>1180</v>
      </c>
      <c r="E37">
        <v>35</v>
      </c>
      <c r="F37">
        <v>20</v>
      </c>
      <c r="G37">
        <f t="shared" ref="G37:G44" si="2">((E37*60)+F37)*1000/D37</f>
        <v>1796.6101694915253</v>
      </c>
    </row>
    <row r="38" spans="1:7" x14ac:dyDescent="0.25">
      <c r="A38" t="s">
        <v>5</v>
      </c>
      <c r="B38">
        <v>13958</v>
      </c>
      <c r="C38" t="s">
        <v>9</v>
      </c>
      <c r="D38">
        <v>1127</v>
      </c>
      <c r="E38">
        <v>34</v>
      </c>
      <c r="F38">
        <v>48</v>
      </c>
      <c r="G38">
        <f t="shared" si="2"/>
        <v>1852.7062999112688</v>
      </c>
    </row>
    <row r="39" spans="1:7" x14ac:dyDescent="0.25">
      <c r="A39" t="s">
        <v>28</v>
      </c>
      <c r="B39">
        <v>13342</v>
      </c>
      <c r="C39" t="s">
        <v>9</v>
      </c>
      <c r="D39">
        <v>1127</v>
      </c>
      <c r="E39">
        <v>35</v>
      </c>
      <c r="F39">
        <v>25</v>
      </c>
      <c r="G39">
        <f t="shared" si="2"/>
        <v>1885.5368234250222</v>
      </c>
    </row>
    <row r="40" spans="1:7" x14ac:dyDescent="0.25">
      <c r="A40" t="s">
        <v>51</v>
      </c>
      <c r="B40">
        <v>13545</v>
      </c>
      <c r="C40" t="s">
        <v>9</v>
      </c>
      <c r="D40">
        <v>1127</v>
      </c>
      <c r="E40">
        <v>36</v>
      </c>
      <c r="F40">
        <v>14</v>
      </c>
      <c r="G40">
        <f t="shared" si="2"/>
        <v>1929.0150842945875</v>
      </c>
    </row>
    <row r="41" spans="1:7" x14ac:dyDescent="0.25">
      <c r="A41" t="s">
        <v>19</v>
      </c>
      <c r="B41">
        <v>113967</v>
      </c>
      <c r="C41" t="s">
        <v>12</v>
      </c>
      <c r="D41">
        <v>1087</v>
      </c>
      <c r="E41">
        <v>34</v>
      </c>
      <c r="F41">
        <v>59</v>
      </c>
      <c r="G41">
        <f t="shared" si="2"/>
        <v>1931.0027598896045</v>
      </c>
    </row>
    <row r="42" spans="1:7" x14ac:dyDescent="0.25">
      <c r="A42" t="s">
        <v>13</v>
      </c>
      <c r="B42">
        <v>13956</v>
      </c>
      <c r="C42" t="s">
        <v>9</v>
      </c>
      <c r="D42">
        <v>1127</v>
      </c>
      <c r="E42">
        <v>36</v>
      </c>
      <c r="F42">
        <v>56</v>
      </c>
      <c r="G42">
        <f t="shared" si="2"/>
        <v>1966.2821650399289</v>
      </c>
    </row>
    <row r="43" spans="1:7" x14ac:dyDescent="0.25">
      <c r="A43" t="s">
        <v>11</v>
      </c>
      <c r="B43">
        <v>75228</v>
      </c>
      <c r="C43" t="s">
        <v>12</v>
      </c>
      <c r="D43">
        <v>1087</v>
      </c>
      <c r="E43">
        <v>35</v>
      </c>
      <c r="F43">
        <v>40</v>
      </c>
      <c r="G43">
        <f t="shared" si="2"/>
        <v>1968.721251149954</v>
      </c>
    </row>
    <row r="44" spans="1:7" x14ac:dyDescent="0.25">
      <c r="A44" t="s">
        <v>53</v>
      </c>
      <c r="B44">
        <v>113983</v>
      </c>
      <c r="C44" t="s">
        <v>12</v>
      </c>
      <c r="D44">
        <v>1127</v>
      </c>
      <c r="E44">
        <v>43</v>
      </c>
      <c r="F44">
        <v>22</v>
      </c>
      <c r="G44">
        <f t="shared" si="2"/>
        <v>2308.7843833185448</v>
      </c>
    </row>
    <row r="45" spans="1:7" x14ac:dyDescent="0.25">
      <c r="A45" t="s">
        <v>21</v>
      </c>
      <c r="B45">
        <v>31401</v>
      </c>
      <c r="C45" t="s">
        <v>22</v>
      </c>
      <c r="D45">
        <v>1313</v>
      </c>
      <c r="E45" t="s">
        <v>24</v>
      </c>
      <c r="G45" t="s">
        <v>24</v>
      </c>
    </row>
    <row r="46" spans="1:7" x14ac:dyDescent="0.25">
      <c r="A46" t="s">
        <v>52</v>
      </c>
      <c r="B46">
        <v>42765</v>
      </c>
      <c r="C46" t="s">
        <v>22</v>
      </c>
      <c r="D46">
        <v>1313</v>
      </c>
      <c r="E46" t="s">
        <v>24</v>
      </c>
      <c r="G46" t="s">
        <v>24</v>
      </c>
    </row>
    <row r="48" spans="1:7" x14ac:dyDescent="0.25">
      <c r="A48" t="s">
        <v>54</v>
      </c>
    </row>
    <row r="49" spans="1:7" x14ac:dyDescent="0.25">
      <c r="A49" t="s">
        <v>0</v>
      </c>
      <c r="B49" t="s">
        <v>8</v>
      </c>
      <c r="C49" t="s">
        <v>7</v>
      </c>
      <c r="D49" t="s">
        <v>1</v>
      </c>
      <c r="E49" t="s">
        <v>2</v>
      </c>
      <c r="F49" t="s">
        <v>3</v>
      </c>
      <c r="G49" t="s">
        <v>4</v>
      </c>
    </row>
    <row r="50" spans="1:7" x14ac:dyDescent="0.25">
      <c r="A50" t="s">
        <v>5</v>
      </c>
      <c r="B50">
        <v>13958</v>
      </c>
      <c r="C50" t="s">
        <v>9</v>
      </c>
      <c r="D50">
        <v>1127</v>
      </c>
      <c r="E50">
        <v>35</v>
      </c>
      <c r="F50">
        <v>33</v>
      </c>
      <c r="G50">
        <f t="shared" ref="G50:G59" si="3">((E50*60)+F50)*1000/D50</f>
        <v>1892.6353149955635</v>
      </c>
    </row>
    <row r="51" spans="1:7" x14ac:dyDescent="0.25">
      <c r="A51" t="s">
        <v>14</v>
      </c>
      <c r="B51">
        <v>155152</v>
      </c>
      <c r="C51" t="s">
        <v>15</v>
      </c>
      <c r="D51">
        <v>1180</v>
      </c>
      <c r="E51">
        <v>38</v>
      </c>
      <c r="F51">
        <v>17</v>
      </c>
      <c r="G51">
        <f t="shared" si="3"/>
        <v>1946.6101694915253</v>
      </c>
    </row>
    <row r="52" spans="1:7" x14ac:dyDescent="0.25">
      <c r="A52" t="s">
        <v>28</v>
      </c>
      <c r="B52">
        <v>13342</v>
      </c>
      <c r="C52" t="s">
        <v>9</v>
      </c>
      <c r="D52">
        <v>1127</v>
      </c>
      <c r="E52">
        <v>36</v>
      </c>
      <c r="F52">
        <v>47</v>
      </c>
      <c r="G52">
        <f t="shared" si="3"/>
        <v>1958.2963620230701</v>
      </c>
    </row>
    <row r="53" spans="1:7" x14ac:dyDescent="0.25">
      <c r="A53" t="s">
        <v>13</v>
      </c>
      <c r="B53">
        <v>13956</v>
      </c>
      <c r="C53" t="s">
        <v>9</v>
      </c>
      <c r="D53">
        <v>1127</v>
      </c>
      <c r="E53">
        <v>37</v>
      </c>
      <c r="F53">
        <v>26</v>
      </c>
      <c r="G53">
        <f t="shared" si="3"/>
        <v>1992.9015084294588</v>
      </c>
    </row>
    <row r="54" spans="1:7" x14ac:dyDescent="0.25">
      <c r="A54" t="s">
        <v>11</v>
      </c>
      <c r="B54">
        <v>75228</v>
      </c>
      <c r="C54" t="s">
        <v>12</v>
      </c>
      <c r="D54">
        <v>1087</v>
      </c>
      <c r="E54">
        <v>36</v>
      </c>
      <c r="F54">
        <v>35</v>
      </c>
      <c r="G54">
        <f t="shared" si="3"/>
        <v>2019.3192272309107</v>
      </c>
    </row>
    <row r="55" spans="1:7" x14ac:dyDescent="0.25">
      <c r="A55" t="s">
        <v>51</v>
      </c>
      <c r="B55">
        <v>13545</v>
      </c>
      <c r="C55" t="s">
        <v>9</v>
      </c>
      <c r="D55">
        <v>1127</v>
      </c>
      <c r="E55">
        <v>38</v>
      </c>
      <c r="F55">
        <v>54</v>
      </c>
      <c r="G55">
        <f t="shared" si="3"/>
        <v>2070.9849157054127</v>
      </c>
    </row>
    <row r="56" spans="1:7" x14ac:dyDescent="0.25">
      <c r="A56" t="s">
        <v>19</v>
      </c>
      <c r="B56">
        <v>113967</v>
      </c>
      <c r="C56" t="s">
        <v>12</v>
      </c>
      <c r="D56">
        <v>1087</v>
      </c>
      <c r="E56">
        <v>38</v>
      </c>
      <c r="F56">
        <v>22</v>
      </c>
      <c r="G56">
        <f t="shared" si="3"/>
        <v>2117.7552897884084</v>
      </c>
    </row>
    <row r="57" spans="1:7" x14ac:dyDescent="0.25">
      <c r="A57" t="s">
        <v>52</v>
      </c>
      <c r="B57">
        <v>42765</v>
      </c>
      <c r="C57" t="s">
        <v>22</v>
      </c>
      <c r="D57">
        <v>1313</v>
      </c>
      <c r="E57">
        <v>48</v>
      </c>
      <c r="F57">
        <v>0</v>
      </c>
      <c r="G57">
        <f t="shared" si="3"/>
        <v>2193.4501142421936</v>
      </c>
    </row>
    <row r="58" spans="1:7" x14ac:dyDescent="0.25">
      <c r="A58" t="s">
        <v>21</v>
      </c>
      <c r="B58">
        <v>31401</v>
      </c>
      <c r="C58" t="s">
        <v>22</v>
      </c>
      <c r="D58">
        <v>1313</v>
      </c>
      <c r="E58">
        <v>48</v>
      </c>
      <c r="F58">
        <v>55</v>
      </c>
      <c r="G58">
        <f t="shared" si="3"/>
        <v>2235.3389185072351</v>
      </c>
    </row>
    <row r="59" spans="1:7" x14ac:dyDescent="0.25">
      <c r="A59" t="s">
        <v>53</v>
      </c>
      <c r="B59">
        <v>113983</v>
      </c>
      <c r="C59" t="s">
        <v>26</v>
      </c>
      <c r="D59">
        <v>1087</v>
      </c>
      <c r="E59">
        <v>42</v>
      </c>
      <c r="F59">
        <v>36</v>
      </c>
      <c r="G59">
        <f t="shared" si="3"/>
        <v>2351.4259429622816</v>
      </c>
    </row>
    <row r="63" spans="1:7" x14ac:dyDescent="0.25">
      <c r="A63" t="s">
        <v>42</v>
      </c>
    </row>
    <row r="64" spans="1:7" x14ac:dyDescent="0.25">
      <c r="A64" t="s">
        <v>0</v>
      </c>
      <c r="B64" t="s">
        <v>8</v>
      </c>
      <c r="C64" t="s">
        <v>7</v>
      </c>
      <c r="D64" t="s">
        <v>1</v>
      </c>
      <c r="E64" t="s">
        <v>2</v>
      </c>
      <c r="F64" t="s">
        <v>3</v>
      </c>
      <c r="G64" t="s">
        <v>4</v>
      </c>
    </row>
    <row r="65" spans="1:17" x14ac:dyDescent="0.25">
      <c r="A65" t="s">
        <v>38</v>
      </c>
      <c r="B65">
        <v>13958</v>
      </c>
      <c r="C65" t="s">
        <v>9</v>
      </c>
      <c r="D65">
        <v>1127</v>
      </c>
      <c r="E65">
        <v>26</v>
      </c>
      <c r="F65">
        <v>30</v>
      </c>
      <c r="G65">
        <f>((E65*60)+F65)*1000/D65</f>
        <v>1410.8251996450754</v>
      </c>
    </row>
    <row r="66" spans="1:17" x14ac:dyDescent="0.25">
      <c r="A66" t="s">
        <v>40</v>
      </c>
      <c r="B66">
        <v>13956</v>
      </c>
      <c r="C66" t="s">
        <v>9</v>
      </c>
      <c r="D66">
        <v>1127</v>
      </c>
      <c r="E66">
        <v>32</v>
      </c>
      <c r="F66">
        <v>4</v>
      </c>
      <c r="G66">
        <f>((E66*60)+F66)*1000/D66</f>
        <v>1707.187222715173</v>
      </c>
    </row>
    <row r="67" spans="1:17" x14ac:dyDescent="0.25">
      <c r="A67" t="s">
        <v>39</v>
      </c>
      <c r="B67">
        <v>12592</v>
      </c>
      <c r="C67" t="s">
        <v>9</v>
      </c>
      <c r="D67">
        <v>1127</v>
      </c>
      <c r="E67">
        <v>34</v>
      </c>
      <c r="F67">
        <v>41</v>
      </c>
      <c r="G67">
        <f>((E67*60)+F67)*1000/D67</f>
        <v>1846.4951197870453</v>
      </c>
    </row>
    <row r="68" spans="1:17" x14ac:dyDescent="0.25">
      <c r="A68" t="s">
        <v>36</v>
      </c>
      <c r="C68" t="s">
        <v>37</v>
      </c>
      <c r="D68">
        <v>1096</v>
      </c>
      <c r="E68">
        <v>40</v>
      </c>
      <c r="F68">
        <v>53</v>
      </c>
      <c r="G68">
        <f>((E68*60)+F68)*1000/D68</f>
        <v>2238.1386861313867</v>
      </c>
    </row>
    <row r="69" spans="1:17" x14ac:dyDescent="0.25">
      <c r="A69" t="s">
        <v>35</v>
      </c>
      <c r="B69">
        <v>42765</v>
      </c>
      <c r="C69" t="s">
        <v>22</v>
      </c>
      <c r="D69">
        <v>1313</v>
      </c>
      <c r="E69">
        <v>50</v>
      </c>
      <c r="G69">
        <f>((E69*60)+F69)*1000/D69</f>
        <v>2284.8438690022849</v>
      </c>
    </row>
    <row r="71" spans="1:17" x14ac:dyDescent="0.25">
      <c r="A71" t="s">
        <v>43</v>
      </c>
    </row>
    <row r="72" spans="1:17" x14ac:dyDescent="0.25">
      <c r="A72" t="s">
        <v>0</v>
      </c>
      <c r="B72" t="s">
        <v>8</v>
      </c>
      <c r="C72" t="s">
        <v>7</v>
      </c>
      <c r="D72" t="s">
        <v>1</v>
      </c>
      <c r="E72" t="s">
        <v>2</v>
      </c>
      <c r="F72" t="s">
        <v>3</v>
      </c>
      <c r="G72" t="s">
        <v>4</v>
      </c>
    </row>
    <row r="73" spans="1:17" x14ac:dyDescent="0.25">
      <c r="A73" t="s">
        <v>38</v>
      </c>
      <c r="B73">
        <v>13958</v>
      </c>
      <c r="C73" t="s">
        <v>9</v>
      </c>
      <c r="D73">
        <v>1127</v>
      </c>
      <c r="E73">
        <v>26</v>
      </c>
      <c r="F73">
        <v>50</v>
      </c>
      <c r="G73">
        <f>((E73*60)+F73)*1000/D73</f>
        <v>1428.5714285714287</v>
      </c>
      <c r="M73" s="1"/>
      <c r="N73" s="1"/>
      <c r="O73" s="1"/>
      <c r="P73" s="1"/>
      <c r="Q73" s="2"/>
    </row>
    <row r="74" spans="1:17" x14ac:dyDescent="0.25">
      <c r="A74" t="s">
        <v>35</v>
      </c>
      <c r="B74">
        <v>42765</v>
      </c>
      <c r="C74" t="s">
        <v>22</v>
      </c>
      <c r="D74">
        <v>1313</v>
      </c>
      <c r="E74">
        <v>33</v>
      </c>
      <c r="F74">
        <v>17</v>
      </c>
      <c r="G74">
        <f>((E74*60)+F74)*1000/D74</f>
        <v>1520.944402132521</v>
      </c>
    </row>
    <row r="75" spans="1:17" x14ac:dyDescent="0.25">
      <c r="A75" t="s">
        <v>39</v>
      </c>
      <c r="B75">
        <v>12592</v>
      </c>
      <c r="C75" t="s">
        <v>9</v>
      </c>
      <c r="D75">
        <v>1127</v>
      </c>
      <c r="E75">
        <v>30</v>
      </c>
      <c r="F75">
        <v>17</v>
      </c>
      <c r="G75">
        <f>((E75*60)+F75)*1000/D75</f>
        <v>1612.2448979591836</v>
      </c>
    </row>
    <row r="76" spans="1:17" x14ac:dyDescent="0.25">
      <c r="A76" t="s">
        <v>36</v>
      </c>
      <c r="C76" t="s">
        <v>37</v>
      </c>
      <c r="D76">
        <v>1096</v>
      </c>
      <c r="E76">
        <v>32</v>
      </c>
      <c r="F76">
        <v>4</v>
      </c>
      <c r="G76">
        <f>((E76*60)+F76)*1000/D76</f>
        <v>1755.4744525547446</v>
      </c>
    </row>
    <row r="77" spans="1:17" x14ac:dyDescent="0.25">
      <c r="A77" t="s">
        <v>40</v>
      </c>
      <c r="B77">
        <v>13956</v>
      </c>
      <c r="C77" t="s">
        <v>9</v>
      </c>
      <c r="D77">
        <v>1127</v>
      </c>
      <c r="G77" t="s">
        <v>23</v>
      </c>
    </row>
    <row r="79" spans="1:17" x14ac:dyDescent="0.25">
      <c r="A79" s="1" t="s">
        <v>41</v>
      </c>
      <c r="B79" s="1"/>
      <c r="C79" s="1"/>
      <c r="D79" s="1"/>
      <c r="E79" s="2"/>
    </row>
    <row r="80" spans="1:17" x14ac:dyDescent="0.25">
      <c r="A80" t="s">
        <v>0</v>
      </c>
      <c r="B80" t="s">
        <v>8</v>
      </c>
      <c r="C80" t="s">
        <v>7</v>
      </c>
      <c r="D80" t="s">
        <v>1</v>
      </c>
      <c r="E80" t="s">
        <v>2</v>
      </c>
      <c r="F80" t="s">
        <v>3</v>
      </c>
      <c r="G80" t="s">
        <v>4</v>
      </c>
    </row>
    <row r="81" spans="1:10" x14ac:dyDescent="0.25">
      <c r="A81" t="s">
        <v>14</v>
      </c>
      <c r="B81">
        <v>13342</v>
      </c>
      <c r="C81" t="s">
        <v>15</v>
      </c>
      <c r="D81">
        <v>1180</v>
      </c>
      <c r="E81">
        <v>38</v>
      </c>
      <c r="F81">
        <v>51</v>
      </c>
      <c r="G81">
        <f>((E81*60)+F81)*1000/D81</f>
        <v>1975.4237288135594</v>
      </c>
    </row>
    <row r="82" spans="1:10" x14ac:dyDescent="0.25">
      <c r="A82" t="s">
        <v>5</v>
      </c>
      <c r="B82">
        <v>13958</v>
      </c>
      <c r="C82" t="s">
        <v>9</v>
      </c>
      <c r="D82">
        <v>1127</v>
      </c>
      <c r="E82">
        <v>37</v>
      </c>
      <c r="F82">
        <v>39</v>
      </c>
      <c r="G82">
        <f>((E82*60)+F82)*1000/D82</f>
        <v>2004.4365572315883</v>
      </c>
      <c r="J82" s="2"/>
    </row>
    <row r="83" spans="1:10" x14ac:dyDescent="0.25">
      <c r="A83" t="s">
        <v>13</v>
      </c>
      <c r="B83">
        <v>13956</v>
      </c>
      <c r="C83" t="s">
        <v>9</v>
      </c>
      <c r="D83">
        <v>1127</v>
      </c>
      <c r="E83">
        <v>39</v>
      </c>
      <c r="F83">
        <v>41</v>
      </c>
      <c r="G83">
        <f>((E83*60)+F83)*1000/D83</f>
        <v>2112.6885536823424</v>
      </c>
    </row>
    <row r="84" spans="1:10" x14ac:dyDescent="0.25">
      <c r="A84" t="s">
        <v>34</v>
      </c>
      <c r="B84">
        <v>13545</v>
      </c>
      <c r="C84" t="s">
        <v>9</v>
      </c>
      <c r="D84">
        <v>1127</v>
      </c>
      <c r="E84">
        <v>40</v>
      </c>
      <c r="F84">
        <v>41</v>
      </c>
      <c r="G84">
        <f>((E84*60)+F84)*1000/D84</f>
        <v>2165.9272404614021</v>
      </c>
    </row>
    <row r="86" spans="1:10" x14ac:dyDescent="0.25">
      <c r="A86" s="1" t="s">
        <v>44</v>
      </c>
      <c r="B86" s="1"/>
      <c r="C86" s="1"/>
      <c r="D86" s="1"/>
      <c r="E86" s="2"/>
    </row>
    <row r="87" spans="1:10" x14ac:dyDescent="0.25">
      <c r="A87" t="s">
        <v>0</v>
      </c>
      <c r="B87" t="s">
        <v>8</v>
      </c>
      <c r="C87" t="s">
        <v>7</v>
      </c>
      <c r="D87" t="s">
        <v>1</v>
      </c>
      <c r="E87" t="s">
        <v>2</v>
      </c>
      <c r="F87" t="s">
        <v>3</v>
      </c>
      <c r="G87" t="s">
        <v>4</v>
      </c>
    </row>
    <row r="88" spans="1:10" x14ac:dyDescent="0.25">
      <c r="A88" t="s">
        <v>5</v>
      </c>
      <c r="B88">
        <v>13958</v>
      </c>
      <c r="C88" t="s">
        <v>9</v>
      </c>
      <c r="D88">
        <v>1127</v>
      </c>
      <c r="E88">
        <v>41</v>
      </c>
      <c r="F88">
        <v>43</v>
      </c>
      <c r="G88">
        <f>((E88*60)+F88)*1000/D88</f>
        <v>2220.9405501330966</v>
      </c>
    </row>
    <row r="89" spans="1:10" x14ac:dyDescent="0.25">
      <c r="A89" t="s">
        <v>14</v>
      </c>
      <c r="B89">
        <v>13342</v>
      </c>
      <c r="C89" t="s">
        <v>15</v>
      </c>
      <c r="D89">
        <v>1180</v>
      </c>
      <c r="E89">
        <v>43</v>
      </c>
      <c r="F89">
        <v>43</v>
      </c>
      <c r="G89">
        <f>((E89*60)+F89)*1000/D89</f>
        <v>2222.8813559322034</v>
      </c>
    </row>
    <row r="90" spans="1:10" x14ac:dyDescent="0.25">
      <c r="A90" t="s">
        <v>13</v>
      </c>
      <c r="B90">
        <v>13956</v>
      </c>
      <c r="C90" t="s">
        <v>9</v>
      </c>
      <c r="D90">
        <v>1127</v>
      </c>
      <c r="E90">
        <v>44</v>
      </c>
      <c r="F90">
        <v>49</v>
      </c>
      <c r="G90">
        <f>((E90*60)+F90)*1000/D90</f>
        <v>2385.9804791481811</v>
      </c>
    </row>
    <row r="91" spans="1:10" x14ac:dyDescent="0.25">
      <c r="A91" t="s">
        <v>32</v>
      </c>
      <c r="B91">
        <v>13545</v>
      </c>
      <c r="C91" t="s">
        <v>9</v>
      </c>
      <c r="D91">
        <v>1127</v>
      </c>
      <c r="E91">
        <v>44</v>
      </c>
      <c r="F91">
        <v>49</v>
      </c>
      <c r="G91">
        <f>((E91*60)+F91)*1000/D91</f>
        <v>2385.9804791481811</v>
      </c>
    </row>
    <row r="92" spans="1:10" x14ac:dyDescent="0.25">
      <c r="A92" t="s">
        <v>33</v>
      </c>
      <c r="B92">
        <v>11944</v>
      </c>
      <c r="C92" t="s">
        <v>9</v>
      </c>
      <c r="D92">
        <v>1127</v>
      </c>
      <c r="G92" t="s">
        <v>30</v>
      </c>
    </row>
    <row r="96" spans="1:10" x14ac:dyDescent="0.25">
      <c r="A96" s="1" t="s">
        <v>45</v>
      </c>
      <c r="B96" s="1"/>
      <c r="C96" s="1"/>
      <c r="D96" s="1"/>
      <c r="E96" s="2" t="s">
        <v>31</v>
      </c>
    </row>
    <row r="97" spans="1:7" x14ac:dyDescent="0.25">
      <c r="A97" t="s">
        <v>0</v>
      </c>
      <c r="B97" t="s">
        <v>8</v>
      </c>
      <c r="C97" t="s">
        <v>7</v>
      </c>
      <c r="D97" t="s">
        <v>1</v>
      </c>
      <c r="E97" t="s">
        <v>2</v>
      </c>
      <c r="F97" t="s">
        <v>3</v>
      </c>
      <c r="G97" t="s">
        <v>4</v>
      </c>
    </row>
    <row r="98" spans="1:7" x14ac:dyDescent="0.25">
      <c r="A98" t="s">
        <v>5</v>
      </c>
      <c r="B98">
        <v>13958</v>
      </c>
      <c r="C98" t="s">
        <v>9</v>
      </c>
      <c r="D98">
        <v>1127</v>
      </c>
      <c r="G98">
        <v>1</v>
      </c>
    </row>
    <row r="99" spans="1:7" x14ac:dyDescent="0.25">
      <c r="A99" t="s">
        <v>13</v>
      </c>
      <c r="B99">
        <v>13956</v>
      </c>
      <c r="C99" t="s">
        <v>9</v>
      </c>
      <c r="D99">
        <v>1127</v>
      </c>
      <c r="G99">
        <v>2</v>
      </c>
    </row>
    <row r="100" spans="1:7" x14ac:dyDescent="0.25">
      <c r="A100" t="s">
        <v>28</v>
      </c>
      <c r="B100">
        <v>13342</v>
      </c>
      <c r="C100" t="s">
        <v>9</v>
      </c>
      <c r="D100">
        <v>1127</v>
      </c>
      <c r="G100">
        <v>3</v>
      </c>
    </row>
    <row r="103" spans="1:7" x14ac:dyDescent="0.25">
      <c r="A103" s="1" t="s">
        <v>46</v>
      </c>
      <c r="B103" s="1"/>
      <c r="C103" s="1"/>
      <c r="D103" s="1"/>
      <c r="E103" s="2" t="s">
        <v>31</v>
      </c>
    </row>
    <row r="104" spans="1:7" x14ac:dyDescent="0.25">
      <c r="A104" t="s">
        <v>0</v>
      </c>
      <c r="B104" t="s">
        <v>8</v>
      </c>
      <c r="C104" t="s">
        <v>7</v>
      </c>
      <c r="D104" t="s">
        <v>1</v>
      </c>
      <c r="E104" t="s">
        <v>2</v>
      </c>
      <c r="F104" t="s">
        <v>3</v>
      </c>
      <c r="G104" t="s">
        <v>4</v>
      </c>
    </row>
    <row r="105" spans="1:7" x14ac:dyDescent="0.25">
      <c r="A105" t="s">
        <v>28</v>
      </c>
      <c r="B105">
        <v>13342</v>
      </c>
      <c r="C105" t="s">
        <v>9</v>
      </c>
      <c r="D105">
        <v>1127</v>
      </c>
      <c r="G105">
        <v>1</v>
      </c>
    </row>
    <row r="106" spans="1:7" x14ac:dyDescent="0.25">
      <c r="A106" t="s">
        <v>5</v>
      </c>
      <c r="B106">
        <v>13958</v>
      </c>
      <c r="C106" t="s">
        <v>9</v>
      </c>
      <c r="D106">
        <v>1127</v>
      </c>
      <c r="F106" t="s">
        <v>30</v>
      </c>
      <c r="G106">
        <v>5</v>
      </c>
    </row>
    <row r="107" spans="1:7" x14ac:dyDescent="0.25">
      <c r="A107" t="s">
        <v>13</v>
      </c>
      <c r="B107">
        <v>13956</v>
      </c>
      <c r="C107" t="s">
        <v>9</v>
      </c>
      <c r="D107">
        <v>1127</v>
      </c>
      <c r="F107" t="s">
        <v>30</v>
      </c>
      <c r="G107">
        <v>5</v>
      </c>
    </row>
    <row r="108" spans="1:7" x14ac:dyDescent="0.25">
      <c r="A108" t="s">
        <v>29</v>
      </c>
      <c r="B108">
        <v>13703</v>
      </c>
      <c r="C108" t="s">
        <v>9</v>
      </c>
      <c r="D108">
        <v>1127</v>
      </c>
      <c r="F108" t="s">
        <v>30</v>
      </c>
      <c r="G108">
        <v>5</v>
      </c>
    </row>
    <row r="110" spans="1:7" x14ac:dyDescent="0.25">
      <c r="A110" t="s">
        <v>0</v>
      </c>
      <c r="B110" t="s">
        <v>8</v>
      </c>
      <c r="C110" t="s">
        <v>7</v>
      </c>
      <c r="D110" t="s">
        <v>1</v>
      </c>
      <c r="E110" t="s">
        <v>2</v>
      </c>
      <c r="F110" t="s">
        <v>3</v>
      </c>
      <c r="G110" t="s">
        <v>4</v>
      </c>
    </row>
    <row r="111" spans="1:7" x14ac:dyDescent="0.25">
      <c r="A111" t="s">
        <v>5</v>
      </c>
      <c r="B111">
        <v>13958</v>
      </c>
      <c r="C111" t="s">
        <v>9</v>
      </c>
      <c r="D111">
        <v>1127</v>
      </c>
      <c r="E111">
        <v>40</v>
      </c>
      <c r="F111">
        <v>20</v>
      </c>
      <c r="G111">
        <f t="shared" ref="G111:G116" si="4">((E111*60)+F111)*1000/D111</f>
        <v>2147.2937000887309</v>
      </c>
    </row>
    <row r="112" spans="1:7" x14ac:dyDescent="0.25">
      <c r="A112" t="s">
        <v>13</v>
      </c>
      <c r="B112">
        <v>13956</v>
      </c>
      <c r="C112" t="s">
        <v>9</v>
      </c>
      <c r="D112">
        <v>1127</v>
      </c>
      <c r="E112">
        <v>40</v>
      </c>
      <c r="F112">
        <v>37</v>
      </c>
      <c r="G112">
        <f t="shared" si="4"/>
        <v>2162.3779946761315</v>
      </c>
    </row>
    <row r="113" spans="1:7" x14ac:dyDescent="0.25">
      <c r="A113" t="s">
        <v>27</v>
      </c>
      <c r="B113">
        <v>13545</v>
      </c>
      <c r="C113" t="s">
        <v>9</v>
      </c>
      <c r="D113">
        <v>1127</v>
      </c>
      <c r="E113">
        <v>41</v>
      </c>
      <c r="F113">
        <v>35</v>
      </c>
      <c r="G113">
        <f t="shared" si="4"/>
        <v>2213.8420585625554</v>
      </c>
    </row>
    <row r="114" spans="1:7" x14ac:dyDescent="0.25">
      <c r="A114" t="s">
        <v>14</v>
      </c>
      <c r="B114">
        <v>155152</v>
      </c>
      <c r="C114" t="s">
        <v>15</v>
      </c>
      <c r="D114">
        <v>1180</v>
      </c>
      <c r="E114">
        <v>44</v>
      </c>
      <c r="F114">
        <v>30</v>
      </c>
      <c r="G114">
        <f t="shared" si="4"/>
        <v>2262.7118644067796</v>
      </c>
    </row>
    <row r="115" spans="1:7" x14ac:dyDescent="0.25">
      <c r="A115" t="s">
        <v>25</v>
      </c>
      <c r="B115">
        <v>125516</v>
      </c>
      <c r="C115" t="s">
        <v>26</v>
      </c>
      <c r="D115">
        <v>1087</v>
      </c>
      <c r="E115">
        <v>46</v>
      </c>
      <c r="F115">
        <v>55</v>
      </c>
      <c r="G115">
        <f t="shared" si="4"/>
        <v>2589.6964121435144</v>
      </c>
    </row>
    <row r="116" spans="1:7" x14ac:dyDescent="0.25">
      <c r="A116" t="s">
        <v>21</v>
      </c>
      <c r="B116">
        <v>31401</v>
      </c>
      <c r="C116" t="s">
        <v>22</v>
      </c>
      <c r="D116">
        <v>1313</v>
      </c>
      <c r="E116">
        <v>81</v>
      </c>
      <c r="F116">
        <v>16</v>
      </c>
      <c r="G116">
        <f t="shared" si="4"/>
        <v>3713.6329017517137</v>
      </c>
    </row>
    <row r="118" spans="1:7" x14ac:dyDescent="0.25">
      <c r="A118" s="1" t="s">
        <v>47</v>
      </c>
      <c r="B118" s="1"/>
      <c r="C118" s="1"/>
      <c r="D118" s="1"/>
    </row>
    <row r="119" spans="1:7" x14ac:dyDescent="0.25">
      <c r="A119" t="s">
        <v>0</v>
      </c>
      <c r="B119" t="s">
        <v>8</v>
      </c>
      <c r="C119" t="s">
        <v>7</v>
      </c>
      <c r="D119" t="s">
        <v>1</v>
      </c>
      <c r="E119" t="s">
        <v>2</v>
      </c>
      <c r="F119" t="s">
        <v>3</v>
      </c>
      <c r="G119" t="s">
        <v>4</v>
      </c>
    </row>
    <row r="120" spans="1:7" x14ac:dyDescent="0.25">
      <c r="A120" t="s">
        <v>5</v>
      </c>
      <c r="B120">
        <v>13958</v>
      </c>
      <c r="C120" t="s">
        <v>9</v>
      </c>
      <c r="D120">
        <v>1127</v>
      </c>
      <c r="E120">
        <v>31</v>
      </c>
      <c r="F120">
        <v>43</v>
      </c>
      <c r="G120">
        <f>((E120*60)+F120)*1000/D120</f>
        <v>1688.5536823425023</v>
      </c>
    </row>
    <row r="121" spans="1:7" x14ac:dyDescent="0.25">
      <c r="A121" t="s">
        <v>13</v>
      </c>
      <c r="B121">
        <v>13956</v>
      </c>
      <c r="C121" t="s">
        <v>9</v>
      </c>
      <c r="D121">
        <v>1127</v>
      </c>
      <c r="E121">
        <v>32</v>
      </c>
      <c r="F121">
        <v>40</v>
      </c>
      <c r="G121">
        <f>((E121*60)+F121)*1000/D121</f>
        <v>1739.1304347826087</v>
      </c>
    </row>
    <row r="122" spans="1:7" x14ac:dyDescent="0.25">
      <c r="A122" t="s">
        <v>27</v>
      </c>
      <c r="B122">
        <v>13545</v>
      </c>
      <c r="C122" t="s">
        <v>9</v>
      </c>
      <c r="D122">
        <v>1127</v>
      </c>
      <c r="E122">
        <v>32</v>
      </c>
      <c r="F122">
        <v>54</v>
      </c>
      <c r="G122">
        <f>((E122*60)+F122)*1000/D122</f>
        <v>1751.5527950310559</v>
      </c>
    </row>
    <row r="123" spans="1:7" x14ac:dyDescent="0.25">
      <c r="A123" t="s">
        <v>25</v>
      </c>
      <c r="B123">
        <v>125516</v>
      </c>
      <c r="C123" t="s">
        <v>26</v>
      </c>
      <c r="D123">
        <v>1087</v>
      </c>
      <c r="E123">
        <v>32</v>
      </c>
      <c r="F123">
        <v>0</v>
      </c>
      <c r="G123">
        <f>((E123*60)+F123)*1000/D123</f>
        <v>1766.329346826127</v>
      </c>
    </row>
    <row r="124" spans="1:7" x14ac:dyDescent="0.25">
      <c r="A124" t="s">
        <v>14</v>
      </c>
      <c r="B124">
        <v>155152</v>
      </c>
      <c r="C124" t="s">
        <v>15</v>
      </c>
      <c r="D124">
        <v>1180</v>
      </c>
      <c r="E124">
        <v>37</v>
      </c>
      <c r="F124">
        <v>8</v>
      </c>
      <c r="G124">
        <f>((E124*60)+F124)*1000/D124</f>
        <v>1888.1355932203389</v>
      </c>
    </row>
    <row r="125" spans="1:7" x14ac:dyDescent="0.25">
      <c r="A125" t="s">
        <v>21</v>
      </c>
      <c r="B125">
        <v>31401</v>
      </c>
      <c r="C125" t="s">
        <v>22</v>
      </c>
      <c r="D125">
        <v>1313</v>
      </c>
      <c r="G125" t="s">
        <v>24</v>
      </c>
    </row>
    <row r="127" spans="1:7" x14ac:dyDescent="0.25">
      <c r="A127" s="1" t="s">
        <v>48</v>
      </c>
      <c r="B127" s="1"/>
      <c r="C127" s="1"/>
      <c r="D127" s="1"/>
    </row>
    <row r="128" spans="1:7" x14ac:dyDescent="0.25">
      <c r="A128" t="s">
        <v>0</v>
      </c>
      <c r="B128" t="s">
        <v>8</v>
      </c>
      <c r="C128" t="s">
        <v>7</v>
      </c>
      <c r="D128" t="s">
        <v>1</v>
      </c>
      <c r="E128" t="s">
        <v>2</v>
      </c>
      <c r="F128" t="s">
        <v>3</v>
      </c>
      <c r="G128" t="s">
        <v>4</v>
      </c>
    </row>
    <row r="129" spans="1:7" x14ac:dyDescent="0.25">
      <c r="A129" t="s">
        <v>14</v>
      </c>
      <c r="B129">
        <v>155152</v>
      </c>
      <c r="C129" t="s">
        <v>15</v>
      </c>
      <c r="D129">
        <v>1180</v>
      </c>
      <c r="E129">
        <v>41</v>
      </c>
      <c r="F129">
        <v>2</v>
      </c>
      <c r="G129">
        <f>((E129*60)+F129)*1000/D129</f>
        <v>2086.4406779661017</v>
      </c>
    </row>
    <row r="130" spans="1:7" x14ac:dyDescent="0.25">
      <c r="A130" t="s">
        <v>19</v>
      </c>
      <c r="B130">
        <v>113967</v>
      </c>
      <c r="C130" t="s">
        <v>12</v>
      </c>
      <c r="D130">
        <v>1087</v>
      </c>
      <c r="E130">
        <v>40</v>
      </c>
      <c r="F130">
        <v>50</v>
      </c>
      <c r="G130">
        <f>((E130*60)+F130)*1000/D130</f>
        <v>2253.9098436062559</v>
      </c>
    </row>
    <row r="131" spans="1:7" x14ac:dyDescent="0.25">
      <c r="A131" t="s">
        <v>11</v>
      </c>
      <c r="B131">
        <v>75228</v>
      </c>
      <c r="C131" t="s">
        <v>12</v>
      </c>
      <c r="D131">
        <v>1087</v>
      </c>
      <c r="E131">
        <v>40</v>
      </c>
      <c r="F131">
        <v>54</v>
      </c>
      <c r="G131">
        <f>((E131*60)+F131)*1000/D131</f>
        <v>2257.5896964121434</v>
      </c>
    </row>
    <row r="132" spans="1:7" x14ac:dyDescent="0.25">
      <c r="A132" t="s">
        <v>21</v>
      </c>
      <c r="C132" t="s">
        <v>22</v>
      </c>
      <c r="G132" t="s">
        <v>23</v>
      </c>
    </row>
    <row r="134" spans="1:7" x14ac:dyDescent="0.25">
      <c r="A134" s="1" t="s">
        <v>49</v>
      </c>
      <c r="B134" s="1"/>
      <c r="C134" s="1"/>
      <c r="D134" s="1"/>
    </row>
    <row r="135" spans="1:7" x14ac:dyDescent="0.25">
      <c r="A135" t="s">
        <v>0</v>
      </c>
      <c r="B135" t="s">
        <v>8</v>
      </c>
      <c r="C135" t="s">
        <v>7</v>
      </c>
      <c r="D135" t="s">
        <v>1</v>
      </c>
      <c r="E135" t="s">
        <v>2</v>
      </c>
      <c r="F135" t="s">
        <v>3</v>
      </c>
      <c r="G135" t="s">
        <v>4</v>
      </c>
    </row>
    <row r="136" spans="1:7" x14ac:dyDescent="0.25">
      <c r="A136" t="s">
        <v>14</v>
      </c>
      <c r="B136">
        <v>155152</v>
      </c>
      <c r="C136" t="s">
        <v>15</v>
      </c>
      <c r="D136">
        <v>1180</v>
      </c>
      <c r="E136">
        <v>46</v>
      </c>
      <c r="F136">
        <v>13</v>
      </c>
      <c r="G136">
        <f>((E136*60)+F136)*1000/D136</f>
        <v>2350</v>
      </c>
    </row>
    <row r="137" spans="1:7" x14ac:dyDescent="0.25">
      <c r="A137" t="s">
        <v>11</v>
      </c>
      <c r="B137">
        <v>75228</v>
      </c>
      <c r="C137" t="s">
        <v>12</v>
      </c>
      <c r="D137">
        <v>1087</v>
      </c>
      <c r="E137">
        <v>45</v>
      </c>
      <c r="F137">
        <v>57</v>
      </c>
      <c r="G137">
        <f>((E137*60)+F137)*1000/D137</f>
        <v>2536.3385464581415</v>
      </c>
    </row>
    <row r="138" spans="1:7" x14ac:dyDescent="0.25">
      <c r="A138" t="s">
        <v>19</v>
      </c>
      <c r="B138">
        <v>113967</v>
      </c>
      <c r="C138" t="s">
        <v>12</v>
      </c>
      <c r="D138">
        <v>1087</v>
      </c>
      <c r="E138">
        <v>46</v>
      </c>
      <c r="F138">
        <v>16</v>
      </c>
      <c r="G138">
        <f>((E138*60)+F138)*1000/D138</f>
        <v>2553.8178472861086</v>
      </c>
    </row>
    <row r="139" spans="1:7" x14ac:dyDescent="0.25">
      <c r="A139" t="s">
        <v>21</v>
      </c>
      <c r="C139" t="s">
        <v>22</v>
      </c>
      <c r="G139" t="s">
        <v>24</v>
      </c>
    </row>
    <row r="142" spans="1:7" x14ac:dyDescent="0.25">
      <c r="A142" s="1" t="s">
        <v>16</v>
      </c>
      <c r="B142" s="1"/>
      <c r="C142" s="1"/>
      <c r="D142" s="1"/>
    </row>
    <row r="143" spans="1:7" x14ac:dyDescent="0.25">
      <c r="A143" t="s">
        <v>0</v>
      </c>
      <c r="B143" t="s">
        <v>8</v>
      </c>
      <c r="C143" t="s">
        <v>7</v>
      </c>
      <c r="D143" t="s">
        <v>1</v>
      </c>
      <c r="E143" t="s">
        <v>2</v>
      </c>
      <c r="F143" t="s">
        <v>3</v>
      </c>
      <c r="G143" t="s">
        <v>4</v>
      </c>
    </row>
    <row r="144" spans="1:7" x14ac:dyDescent="0.25">
      <c r="A144" t="s">
        <v>5</v>
      </c>
      <c r="B144">
        <v>13939</v>
      </c>
      <c r="C144" t="s">
        <v>9</v>
      </c>
      <c r="D144">
        <v>1127</v>
      </c>
      <c r="E144">
        <v>47</v>
      </c>
      <c r="F144">
        <v>38</v>
      </c>
      <c r="G144">
        <f>((E144*60)+F144)*1000/D144</f>
        <v>2535.936113575865</v>
      </c>
    </row>
    <row r="145" spans="1:7" x14ac:dyDescent="0.25">
      <c r="A145" t="s">
        <v>14</v>
      </c>
      <c r="B145">
        <v>155152</v>
      </c>
      <c r="C145" t="s">
        <v>15</v>
      </c>
      <c r="D145">
        <v>1180</v>
      </c>
      <c r="E145">
        <v>49</v>
      </c>
      <c r="F145">
        <v>57</v>
      </c>
      <c r="G145">
        <f>((E145*60)+F145)*1000/D145</f>
        <v>2539.8305084745762</v>
      </c>
    </row>
    <row r="146" spans="1:7" x14ac:dyDescent="0.25">
      <c r="A146" t="s">
        <v>13</v>
      </c>
      <c r="B146">
        <v>13956</v>
      </c>
      <c r="C146" t="s">
        <v>9</v>
      </c>
      <c r="D146">
        <v>1127</v>
      </c>
      <c r="E146">
        <v>48</v>
      </c>
      <c r="F146">
        <v>45</v>
      </c>
      <c r="G146">
        <f>((E146*60)+F146)*1000/D146</f>
        <v>2595.3859804791482</v>
      </c>
    </row>
    <row r="147" spans="1:7" x14ac:dyDescent="0.25">
      <c r="A147" t="s">
        <v>11</v>
      </c>
      <c r="B147">
        <v>75228</v>
      </c>
      <c r="C147" t="s">
        <v>12</v>
      </c>
      <c r="D147">
        <v>1087</v>
      </c>
      <c r="E147">
        <v>48</v>
      </c>
      <c r="F147">
        <v>31</v>
      </c>
      <c r="G147">
        <f>((E147*60)+F147)*1000/D147</f>
        <v>2678.0128794848206</v>
      </c>
    </row>
    <row r="148" spans="1:7" x14ac:dyDescent="0.25">
      <c r="A148" t="s">
        <v>6</v>
      </c>
      <c r="B148">
        <v>1038</v>
      </c>
      <c r="C148" t="s">
        <v>10</v>
      </c>
      <c r="D148">
        <v>1035</v>
      </c>
      <c r="E148">
        <v>48</v>
      </c>
      <c r="F148">
        <v>28</v>
      </c>
      <c r="G148">
        <f>((E148*60)+F148)*1000/D148</f>
        <v>2809.6618357487923</v>
      </c>
    </row>
    <row r="150" spans="1:7" x14ac:dyDescent="0.25">
      <c r="A150" s="1" t="s">
        <v>17</v>
      </c>
    </row>
    <row r="151" spans="1:7" x14ac:dyDescent="0.25">
      <c r="A151" t="s">
        <v>0</v>
      </c>
      <c r="B151" t="s">
        <v>8</v>
      </c>
      <c r="C151" t="s">
        <v>7</v>
      </c>
      <c r="D151" t="s">
        <v>1</v>
      </c>
      <c r="E151" t="s">
        <v>2</v>
      </c>
      <c r="F151" t="s">
        <v>3</v>
      </c>
      <c r="G151" t="s">
        <v>4</v>
      </c>
    </row>
    <row r="152" spans="1:7" x14ac:dyDescent="0.25">
      <c r="A152" t="s">
        <v>5</v>
      </c>
      <c r="B152">
        <v>13939</v>
      </c>
      <c r="C152" t="s">
        <v>9</v>
      </c>
      <c r="D152">
        <v>1127</v>
      </c>
      <c r="E152">
        <v>39</v>
      </c>
      <c r="F152">
        <v>10</v>
      </c>
      <c r="G152">
        <f>((E152*60)+F152)*1000/D152</f>
        <v>2085.1818988464952</v>
      </c>
    </row>
    <row r="153" spans="1:7" x14ac:dyDescent="0.25">
      <c r="A153" t="s">
        <v>14</v>
      </c>
      <c r="B153">
        <v>155152</v>
      </c>
      <c r="C153" t="s">
        <v>15</v>
      </c>
      <c r="D153">
        <v>1180</v>
      </c>
      <c r="E153">
        <v>43</v>
      </c>
      <c r="F153">
        <v>40</v>
      </c>
      <c r="G153">
        <f>((E153*60)+F153)*1000/D153</f>
        <v>2220.3389830508477</v>
      </c>
    </row>
    <row r="154" spans="1:7" x14ac:dyDescent="0.25">
      <c r="A154" t="s">
        <v>6</v>
      </c>
      <c r="B154">
        <v>1038</v>
      </c>
      <c r="C154" t="s">
        <v>10</v>
      </c>
      <c r="D154">
        <v>1035</v>
      </c>
      <c r="E154">
        <v>40</v>
      </c>
      <c r="F154">
        <v>31</v>
      </c>
      <c r="G154">
        <f>((E154*60)+F154)*1000/D154</f>
        <v>2348.7922705314008</v>
      </c>
    </row>
    <row r="155" spans="1:7" x14ac:dyDescent="0.25">
      <c r="A155" t="s">
        <v>13</v>
      </c>
      <c r="B155">
        <v>13956</v>
      </c>
      <c r="C155" t="s">
        <v>9</v>
      </c>
      <c r="D155">
        <v>1127</v>
      </c>
      <c r="E155">
        <v>44</v>
      </c>
      <c r="F155">
        <v>21</v>
      </c>
      <c r="G155">
        <f>((E155*60)+F155)*1000/D155</f>
        <v>2361.1357586512868</v>
      </c>
    </row>
    <row r="156" spans="1:7" x14ac:dyDescent="0.25">
      <c r="A156" t="s">
        <v>11</v>
      </c>
      <c r="B156">
        <v>75228</v>
      </c>
      <c r="C156" t="s">
        <v>12</v>
      </c>
      <c r="D156">
        <v>1087</v>
      </c>
      <c r="E156">
        <v>42</v>
      </c>
      <c r="F156">
        <v>54</v>
      </c>
      <c r="G156">
        <f>((E156*60)+F156)*1000/D156</f>
        <v>2367.9852805887763</v>
      </c>
    </row>
    <row r="159" spans="1:7" x14ac:dyDescent="0.25">
      <c r="A159" s="1" t="s">
        <v>18</v>
      </c>
    </row>
    <row r="161" spans="1:7" x14ac:dyDescent="0.25">
      <c r="A161" t="s">
        <v>0</v>
      </c>
      <c r="B161" t="s">
        <v>8</v>
      </c>
      <c r="C161" t="s">
        <v>7</v>
      </c>
      <c r="D161" t="s">
        <v>1</v>
      </c>
      <c r="E161" t="s">
        <v>2</v>
      </c>
      <c r="F161" t="s">
        <v>3</v>
      </c>
      <c r="G161" t="s">
        <v>4</v>
      </c>
    </row>
    <row r="162" spans="1:7" x14ac:dyDescent="0.25">
      <c r="A162" t="s">
        <v>5</v>
      </c>
      <c r="B162">
        <v>13939</v>
      </c>
      <c r="C162" t="s">
        <v>9</v>
      </c>
      <c r="D162">
        <v>1127</v>
      </c>
      <c r="E162">
        <v>21</v>
      </c>
      <c r="F162">
        <v>26</v>
      </c>
      <c r="G162">
        <f>((E162*60)+F162)*1000/D162</f>
        <v>1141.0825199645076</v>
      </c>
    </row>
    <row r="163" spans="1:7" x14ac:dyDescent="0.25">
      <c r="A163" t="s">
        <v>14</v>
      </c>
      <c r="B163">
        <v>155152</v>
      </c>
      <c r="C163" t="s">
        <v>15</v>
      </c>
      <c r="D163">
        <v>1180</v>
      </c>
      <c r="E163">
        <v>22</v>
      </c>
      <c r="F163">
        <v>55</v>
      </c>
      <c r="G163">
        <f>((E163*60)+F163)*1000/D163</f>
        <v>1165.2542372881355</v>
      </c>
    </row>
    <row r="164" spans="1:7" x14ac:dyDescent="0.25">
      <c r="A164" t="s">
        <v>19</v>
      </c>
      <c r="B164">
        <v>11020</v>
      </c>
      <c r="C164" t="s">
        <v>12</v>
      </c>
      <c r="D164">
        <v>1087</v>
      </c>
      <c r="E164">
        <v>26</v>
      </c>
      <c r="F164">
        <v>14</v>
      </c>
      <c r="G164">
        <f>((E164*60)+F164)*1000/D164</f>
        <v>1448.0220791168354</v>
      </c>
    </row>
    <row r="166" spans="1:7" x14ac:dyDescent="0.25">
      <c r="A166" s="1" t="s">
        <v>18</v>
      </c>
    </row>
    <row r="168" spans="1:7" x14ac:dyDescent="0.25">
      <c r="A168" t="s">
        <v>0</v>
      </c>
      <c r="B168" t="s">
        <v>8</v>
      </c>
      <c r="C168" t="s">
        <v>7</v>
      </c>
      <c r="D168" t="s">
        <v>1</v>
      </c>
      <c r="E168" t="s">
        <v>2</v>
      </c>
      <c r="F168" t="s">
        <v>3</v>
      </c>
      <c r="G168" t="s">
        <v>20</v>
      </c>
    </row>
    <row r="169" spans="1:7" x14ac:dyDescent="0.25">
      <c r="A169" t="s">
        <v>5</v>
      </c>
      <c r="B169">
        <v>13939</v>
      </c>
      <c r="C169" t="s">
        <v>9</v>
      </c>
      <c r="D169">
        <v>1127</v>
      </c>
      <c r="E169">
        <v>17</v>
      </c>
      <c r="F169">
        <v>25</v>
      </c>
      <c r="G169">
        <f>((E169*60)+F169)*1000/D169</f>
        <v>927.24046140195207</v>
      </c>
    </row>
    <row r="170" spans="1:7" x14ac:dyDescent="0.25">
      <c r="A170" t="s">
        <v>14</v>
      </c>
      <c r="B170">
        <v>155152</v>
      </c>
      <c r="C170" t="s">
        <v>15</v>
      </c>
      <c r="D170">
        <v>1180</v>
      </c>
      <c r="E170">
        <v>18</v>
      </c>
      <c r="F170">
        <v>25</v>
      </c>
      <c r="G170">
        <f>((E170*60)+F170)*1000/D170</f>
        <v>936.4406779661017</v>
      </c>
    </row>
    <row r="171" spans="1:7" x14ac:dyDescent="0.25">
      <c r="A171" t="s">
        <v>19</v>
      </c>
      <c r="B171">
        <v>11020</v>
      </c>
      <c r="C171" t="s">
        <v>12</v>
      </c>
      <c r="D171">
        <v>1087</v>
      </c>
      <c r="E171">
        <v>19</v>
      </c>
      <c r="F171">
        <v>32</v>
      </c>
      <c r="G171">
        <f>((E171*60)+F171)*1000/D171</f>
        <v>1078.1968721251151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6" sqref="C16"/>
    </sheetView>
  </sheetViews>
  <sheetFormatPr defaultRowHeight="15" x14ac:dyDescent="0.25"/>
  <cols>
    <col min="1" max="1" width="5.5703125" bestFit="1" customWidth="1"/>
    <col min="2" max="2" width="7" bestFit="1" customWidth="1"/>
    <col min="3" max="3" width="21.42578125" bestFit="1" customWidth="1"/>
    <col min="4" max="4" width="19" bestFit="1" customWidth="1"/>
    <col min="5" max="5" width="8.140625" bestFit="1" customWidth="1"/>
    <col min="6" max="6" width="5" bestFit="1" customWidth="1"/>
    <col min="7" max="7" width="14" bestFit="1" customWidth="1"/>
  </cols>
  <sheetData>
    <row r="1" spans="1:11" x14ac:dyDescent="0.25">
      <c r="A1" s="9" t="s">
        <v>81</v>
      </c>
      <c r="B1" s="9" t="s">
        <v>80</v>
      </c>
      <c r="C1" s="9" t="s">
        <v>0</v>
      </c>
      <c r="D1" s="9" t="s">
        <v>79</v>
      </c>
      <c r="E1" s="9" t="s">
        <v>78</v>
      </c>
      <c r="F1" s="9" t="s">
        <v>77</v>
      </c>
      <c r="G1" s="9" t="s">
        <v>76</v>
      </c>
      <c r="H1" s="9" t="s">
        <v>75</v>
      </c>
    </row>
    <row r="2" spans="1:11" x14ac:dyDescent="0.25">
      <c r="A2" t="s">
        <v>61</v>
      </c>
      <c r="B2" s="8">
        <v>13939</v>
      </c>
      <c r="C2" t="s">
        <v>74</v>
      </c>
      <c r="D2" t="s">
        <v>71</v>
      </c>
      <c r="E2" t="s">
        <v>24</v>
      </c>
      <c r="F2" s="5">
        <v>1127</v>
      </c>
      <c r="H2">
        <v>6</v>
      </c>
      <c r="J2" t="s">
        <v>73</v>
      </c>
    </row>
    <row r="3" spans="1:11" x14ac:dyDescent="0.25">
      <c r="A3" t="s">
        <v>61</v>
      </c>
      <c r="B3" s="8">
        <v>13866</v>
      </c>
      <c r="C3" t="s">
        <v>69</v>
      </c>
      <c r="D3" t="s">
        <v>68</v>
      </c>
      <c r="E3" s="7">
        <v>2.1076388888888891E-2</v>
      </c>
      <c r="F3" s="5">
        <v>1127</v>
      </c>
      <c r="G3" s="6">
        <f>(MINUTE(E3)*60+SECOND(E3))*1000/F3</f>
        <v>1615.7941437444542</v>
      </c>
      <c r="H3">
        <v>2</v>
      </c>
      <c r="J3" t="s">
        <v>67</v>
      </c>
      <c r="K3" s="5"/>
    </row>
    <row r="4" spans="1:11" x14ac:dyDescent="0.25">
      <c r="A4" t="s">
        <v>61</v>
      </c>
      <c r="B4" s="8">
        <v>13342</v>
      </c>
      <c r="C4" t="s">
        <v>66</v>
      </c>
      <c r="D4" t="s">
        <v>65</v>
      </c>
      <c r="E4" s="7">
        <v>2.0659722222222222E-2</v>
      </c>
      <c r="F4" s="5">
        <v>1127</v>
      </c>
      <c r="G4" s="6">
        <f>(MINUTE(E4)*60+SECOND(E4))*1000/F4</f>
        <v>1583.8509316770187</v>
      </c>
      <c r="H4">
        <v>1</v>
      </c>
      <c r="I4" s="8"/>
      <c r="K4" s="5"/>
    </row>
    <row r="5" spans="1:11" x14ac:dyDescent="0.25">
      <c r="A5" t="s">
        <v>64</v>
      </c>
      <c r="B5" s="8">
        <v>274</v>
      </c>
      <c r="C5" t="s">
        <v>95</v>
      </c>
      <c r="D5" t="s">
        <v>63</v>
      </c>
      <c r="E5" t="s">
        <v>24</v>
      </c>
      <c r="F5" s="5">
        <v>879</v>
      </c>
      <c r="H5">
        <v>6</v>
      </c>
      <c r="I5" s="8"/>
    </row>
    <row r="6" spans="1:11" x14ac:dyDescent="0.25">
      <c r="A6" t="s">
        <v>12</v>
      </c>
      <c r="B6" s="8">
        <v>125516</v>
      </c>
      <c r="C6" t="s">
        <v>62</v>
      </c>
      <c r="E6" t="s">
        <v>24</v>
      </c>
      <c r="F6" s="5">
        <v>1087</v>
      </c>
      <c r="H6">
        <v>6</v>
      </c>
      <c r="I6" s="8"/>
      <c r="K6" s="5"/>
    </row>
    <row r="8" spans="1:11" x14ac:dyDescent="0.25">
      <c r="A8" t="s">
        <v>61</v>
      </c>
      <c r="B8" s="8">
        <v>13939</v>
      </c>
      <c r="C8" t="s">
        <v>72</v>
      </c>
      <c r="D8" t="s">
        <v>71</v>
      </c>
      <c r="E8" s="7">
        <v>2.3113425925925926E-2</v>
      </c>
      <c r="F8" s="5">
        <v>1127</v>
      </c>
      <c r="G8" s="6">
        <f>(MINUTE(E8)*60+SECOND(E8))*1000/F8</f>
        <v>1771.9609582963619</v>
      </c>
      <c r="H8">
        <f>RANK(G8,$G$8:$G$13,1)</f>
        <v>4</v>
      </c>
      <c r="J8" t="s">
        <v>70</v>
      </c>
    </row>
    <row r="9" spans="1:11" x14ac:dyDescent="0.25">
      <c r="A9" t="s">
        <v>61</v>
      </c>
      <c r="B9" s="8">
        <v>13866</v>
      </c>
      <c r="C9" t="s">
        <v>69</v>
      </c>
      <c r="D9" t="s">
        <v>68</v>
      </c>
      <c r="E9" s="7">
        <v>1.9525462962962963E-2</v>
      </c>
      <c r="F9" s="5">
        <v>1127</v>
      </c>
      <c r="G9" s="6">
        <f>(MINUTE(E9)*60+SECOND(E9))*1000/F9</f>
        <v>1496.8944099378882</v>
      </c>
      <c r="H9">
        <f>RANK(G9,$G$8:$G$13,1)</f>
        <v>1</v>
      </c>
      <c r="J9" t="s">
        <v>67</v>
      </c>
    </row>
    <row r="10" spans="1:11" x14ac:dyDescent="0.25">
      <c r="A10" t="s">
        <v>61</v>
      </c>
      <c r="B10" s="8">
        <v>13342</v>
      </c>
      <c r="C10" t="s">
        <v>66</v>
      </c>
      <c r="D10" t="s">
        <v>65</v>
      </c>
      <c r="E10" s="7">
        <v>2.0671296296296295E-2</v>
      </c>
      <c r="F10" s="5">
        <v>1127</v>
      </c>
      <c r="G10" s="6">
        <f>(MINUTE(E10)*60+SECOND(E10))*1000/F10</f>
        <v>1584.7382431233364</v>
      </c>
      <c r="H10">
        <f>RANK(G10,$G$8:$G$13,1)</f>
        <v>2</v>
      </c>
    </row>
    <row r="11" spans="1:11" x14ac:dyDescent="0.25">
      <c r="A11" t="s">
        <v>64</v>
      </c>
      <c r="B11" s="8">
        <v>274</v>
      </c>
      <c r="C11" t="s">
        <v>95</v>
      </c>
      <c r="D11" t="s">
        <v>63</v>
      </c>
      <c r="E11" s="7">
        <v>1.7476851851851851E-2</v>
      </c>
      <c r="F11" s="5">
        <v>879</v>
      </c>
      <c r="G11" s="6">
        <f>(MINUTE(E11)*60+SECOND(E11))*1000/F11</f>
        <v>1717.8612059158133</v>
      </c>
      <c r="H11">
        <f>RANK(G11,$G$8:$G$13,1)</f>
        <v>3</v>
      </c>
    </row>
    <row r="12" spans="1:11" x14ac:dyDescent="0.25">
      <c r="A12" t="s">
        <v>12</v>
      </c>
      <c r="B12" s="8">
        <v>125516</v>
      </c>
      <c r="C12" t="s">
        <v>62</v>
      </c>
      <c r="E12" t="s">
        <v>23</v>
      </c>
      <c r="F12" s="5">
        <v>1087</v>
      </c>
      <c r="G12" s="6"/>
    </row>
    <row r="13" spans="1:11" x14ac:dyDescent="0.25">
      <c r="A13" t="s">
        <v>61</v>
      </c>
      <c r="B13" s="8">
        <v>12592</v>
      </c>
      <c r="C13" t="s">
        <v>60</v>
      </c>
      <c r="D13" t="s">
        <v>59</v>
      </c>
      <c r="E13" s="7">
        <v>2.494212962962963E-2</v>
      </c>
      <c r="F13" s="5">
        <v>1127</v>
      </c>
      <c r="G13" s="6">
        <f>(MINUTE(E13)*60+SECOND(E13))*1000/F13</f>
        <v>1912.1561668145519</v>
      </c>
      <c r="H13">
        <f>RANK(G13,$G$8:$G$13,1)</f>
        <v>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15" sqref="H15"/>
    </sheetView>
  </sheetViews>
  <sheetFormatPr defaultRowHeight="15" x14ac:dyDescent="0.25"/>
  <cols>
    <col min="1" max="1" width="9.140625" bestFit="1" customWidth="1"/>
    <col min="2" max="2" width="7" bestFit="1" customWidth="1"/>
    <col min="3" max="3" width="21.42578125" bestFit="1" customWidth="1"/>
    <col min="4" max="4" width="19" bestFit="1" customWidth="1"/>
    <col min="5" max="5" width="8.140625" bestFit="1" customWidth="1"/>
    <col min="6" max="6" width="5" bestFit="1" customWidth="1"/>
    <col min="7" max="7" width="14" bestFit="1" customWidth="1"/>
  </cols>
  <sheetData>
    <row r="1" spans="1:11" x14ac:dyDescent="0.25">
      <c r="A1" s="9" t="s">
        <v>81</v>
      </c>
      <c r="B1" s="9" t="s">
        <v>80</v>
      </c>
      <c r="C1" s="9" t="s">
        <v>0</v>
      </c>
      <c r="D1" s="9" t="s">
        <v>79</v>
      </c>
      <c r="E1" s="9" t="s">
        <v>78</v>
      </c>
      <c r="F1" s="9" t="s">
        <v>77</v>
      </c>
      <c r="G1" s="9" t="s">
        <v>76</v>
      </c>
      <c r="H1" s="9" t="s">
        <v>75</v>
      </c>
    </row>
    <row r="2" spans="1:11" x14ac:dyDescent="0.25">
      <c r="A2" t="s">
        <v>61</v>
      </c>
      <c r="B2" s="8">
        <v>13939</v>
      </c>
      <c r="C2" t="s">
        <v>71</v>
      </c>
      <c r="D2" t="s">
        <v>103</v>
      </c>
      <c r="E2" s="7">
        <v>3.4583333333333334E-2</v>
      </c>
      <c r="F2" s="12">
        <v>1127</v>
      </c>
      <c r="G2" s="6">
        <f t="shared" ref="G2:G4" si="0">(HOUR(E2)*3600+MINUTE(E2)*60+SECOND(E2))*1000/F2</f>
        <v>2651.2866015971608</v>
      </c>
      <c r="H2">
        <f>RANK(G2,$G$2:$G$6,1)</f>
        <v>2</v>
      </c>
      <c r="J2" t="s">
        <v>110</v>
      </c>
    </row>
    <row r="3" spans="1:11" x14ac:dyDescent="0.25">
      <c r="A3" t="s">
        <v>61</v>
      </c>
      <c r="B3" s="8">
        <v>13866</v>
      </c>
      <c r="C3" t="s">
        <v>104</v>
      </c>
      <c r="D3" t="s">
        <v>74</v>
      </c>
      <c r="E3" s="7">
        <v>3.4513888888888893E-2</v>
      </c>
      <c r="F3" s="12">
        <v>1127</v>
      </c>
      <c r="G3" s="6">
        <f t="shared" si="0"/>
        <v>2645.9627329192544</v>
      </c>
      <c r="H3">
        <f t="shared" ref="H3:H6" si="1">RANK(G3,$G$2:$G$6,1)</f>
        <v>1</v>
      </c>
      <c r="J3" t="s">
        <v>111</v>
      </c>
      <c r="K3" s="12"/>
    </row>
    <row r="4" spans="1:11" x14ac:dyDescent="0.25">
      <c r="A4" t="s">
        <v>61</v>
      </c>
      <c r="B4" s="8">
        <v>13956</v>
      </c>
      <c r="C4" t="s">
        <v>68</v>
      </c>
      <c r="D4" t="s">
        <v>105</v>
      </c>
      <c r="E4" s="7">
        <v>3.6331018518518519E-2</v>
      </c>
      <c r="F4" s="12">
        <v>1127</v>
      </c>
      <c r="G4" s="6">
        <f t="shared" si="0"/>
        <v>2785.270629991127</v>
      </c>
      <c r="H4">
        <f t="shared" si="1"/>
        <v>3</v>
      </c>
      <c r="I4" s="8"/>
      <c r="K4" s="12"/>
    </row>
    <row r="5" spans="1:11" x14ac:dyDescent="0.25">
      <c r="A5" t="s">
        <v>106</v>
      </c>
      <c r="B5" s="8">
        <v>1600</v>
      </c>
      <c r="C5" t="s">
        <v>35</v>
      </c>
      <c r="D5" t="s">
        <v>107</v>
      </c>
      <c r="E5" s="7">
        <v>4.7615740740740743E-2</v>
      </c>
      <c r="F5" s="12">
        <v>1096</v>
      </c>
      <c r="G5" s="6">
        <f>(HOUR(E5)*3600+MINUTE(E5)*60+SECOND(E5))*1000/F5</f>
        <v>3753.6496350364964</v>
      </c>
      <c r="H5">
        <f t="shared" si="1"/>
        <v>5</v>
      </c>
      <c r="I5" s="8"/>
      <c r="K5" s="12"/>
    </row>
    <row r="6" spans="1:11" x14ac:dyDescent="0.25">
      <c r="A6" t="s">
        <v>61</v>
      </c>
      <c r="B6" s="8">
        <v>12592</v>
      </c>
      <c r="C6" t="s">
        <v>108</v>
      </c>
      <c r="D6" t="s">
        <v>109</v>
      </c>
      <c r="E6" s="7">
        <v>4.5879629629629631E-2</v>
      </c>
      <c r="F6" s="12">
        <v>1127</v>
      </c>
      <c r="G6" s="6">
        <f>(HOUR(E6)*3600+MINUTE(E6)*60+SECOND(E6))*1000/F6</f>
        <v>3517.3025732031942</v>
      </c>
      <c r="H6">
        <f t="shared" si="1"/>
        <v>4</v>
      </c>
      <c r="I6" s="8"/>
      <c r="K6" s="12"/>
    </row>
    <row r="8" spans="1:11" x14ac:dyDescent="0.25">
      <c r="B8" s="8"/>
      <c r="E8" s="7"/>
      <c r="F8" s="12"/>
      <c r="G8" s="6"/>
    </row>
    <row r="9" spans="1:11" x14ac:dyDescent="0.25">
      <c r="B9" s="8"/>
      <c r="E9" s="7"/>
      <c r="F9" s="12"/>
      <c r="G9" s="6"/>
    </row>
    <row r="10" spans="1:11" x14ac:dyDescent="0.25">
      <c r="A10" t="s">
        <v>61</v>
      </c>
      <c r="B10" s="8">
        <v>13939</v>
      </c>
      <c r="C10" t="s">
        <v>71</v>
      </c>
      <c r="D10" t="s">
        <v>103</v>
      </c>
      <c r="E10" s="7">
        <v>1.638888888888889E-2</v>
      </c>
      <c r="F10" s="12">
        <v>1127</v>
      </c>
      <c r="G10" s="6">
        <f t="shared" ref="G10:G12" si="2">(HOUR(E10)*3600+MINUTE(E10)*60+SECOND(E10))*1000/F10</f>
        <v>1256.433007985803</v>
      </c>
      <c r="H10">
        <f>RANK(G10,$G$10:$G$14,1)</f>
        <v>1</v>
      </c>
      <c r="J10" t="s">
        <v>112</v>
      </c>
    </row>
    <row r="11" spans="1:11" x14ac:dyDescent="0.25">
      <c r="A11" t="s">
        <v>61</v>
      </c>
      <c r="B11" s="8">
        <v>13866</v>
      </c>
      <c r="C11" t="s">
        <v>104</v>
      </c>
      <c r="D11" t="s">
        <v>74</v>
      </c>
      <c r="E11" s="7" t="s">
        <v>24</v>
      </c>
      <c r="F11" s="12">
        <v>1127</v>
      </c>
      <c r="G11" s="6"/>
      <c r="H11">
        <v>4</v>
      </c>
      <c r="J11" t="s">
        <v>111</v>
      </c>
    </row>
    <row r="12" spans="1:11" x14ac:dyDescent="0.25">
      <c r="A12" t="s">
        <v>61</v>
      </c>
      <c r="B12" s="8">
        <v>13956</v>
      </c>
      <c r="C12" t="s">
        <v>68</v>
      </c>
      <c r="D12" t="s">
        <v>105</v>
      </c>
      <c r="E12" s="7">
        <v>1.818287037037037E-2</v>
      </c>
      <c r="F12" s="12">
        <v>1127</v>
      </c>
      <c r="G12" s="6">
        <f t="shared" si="2"/>
        <v>1393.96628216504</v>
      </c>
      <c r="H12">
        <f t="shared" ref="H11:H14" si="3">RANK(G12,$G$10:$G$14,1)</f>
        <v>2</v>
      </c>
    </row>
    <row r="13" spans="1:11" x14ac:dyDescent="0.25">
      <c r="A13" t="s">
        <v>106</v>
      </c>
      <c r="B13" s="8">
        <v>1600</v>
      </c>
      <c r="C13" t="s">
        <v>35</v>
      </c>
      <c r="D13" t="s">
        <v>107</v>
      </c>
      <c r="E13" s="7" t="s">
        <v>23</v>
      </c>
      <c r="F13" s="12">
        <v>1096</v>
      </c>
      <c r="G13" s="6"/>
    </row>
    <row r="14" spans="1:11" x14ac:dyDescent="0.25">
      <c r="A14" t="s">
        <v>61</v>
      </c>
      <c r="B14" s="8">
        <v>12592</v>
      </c>
      <c r="C14" t="s">
        <v>108</v>
      </c>
      <c r="D14" t="s">
        <v>109</v>
      </c>
      <c r="E14" s="7" t="s">
        <v>23</v>
      </c>
      <c r="F14" s="12">
        <v>1127</v>
      </c>
      <c r="G1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C13" sqref="C13"/>
    </sheetView>
  </sheetViews>
  <sheetFormatPr defaultRowHeight="15" x14ac:dyDescent="0.25"/>
  <cols>
    <col min="1" max="1" width="23.28515625" bestFit="1" customWidth="1"/>
    <col min="14" max="14" width="5.140625" customWidth="1"/>
    <col min="15" max="15" width="5.42578125" bestFit="1" customWidth="1"/>
    <col min="16" max="16" width="8.28515625" bestFit="1" customWidth="1"/>
    <col min="17" max="17" width="4.28515625" bestFit="1" customWidth="1"/>
    <col min="18" max="18" width="8.28515625" bestFit="1" customWidth="1"/>
  </cols>
  <sheetData>
    <row r="1" spans="1:18" x14ac:dyDescent="0.25">
      <c r="A1" t="s">
        <v>56</v>
      </c>
      <c r="B1">
        <f>COUNT(B7:B33)</f>
        <v>18</v>
      </c>
      <c r="D1" s="14">
        <v>41476</v>
      </c>
      <c r="E1" s="14"/>
      <c r="F1" s="14">
        <v>41483</v>
      </c>
      <c r="G1" s="14"/>
      <c r="H1" s="14">
        <v>41490</v>
      </c>
      <c r="I1" s="14"/>
      <c r="J1" s="14">
        <v>41497</v>
      </c>
      <c r="K1" s="14"/>
      <c r="L1" s="14">
        <v>41504</v>
      </c>
      <c r="M1" s="14"/>
      <c r="O1" s="13" t="s">
        <v>75</v>
      </c>
      <c r="P1" s="13"/>
      <c r="Q1" s="13"/>
      <c r="R1" t="s">
        <v>102</v>
      </c>
    </row>
    <row r="2" spans="1:18" x14ac:dyDescent="0.25">
      <c r="A2" t="s">
        <v>98</v>
      </c>
      <c r="B2">
        <f>COUNT(D7:M7)</f>
        <v>9</v>
      </c>
      <c r="C2" t="s">
        <v>88</v>
      </c>
      <c r="D2" s="14" t="s">
        <v>91</v>
      </c>
      <c r="E2" s="14"/>
      <c r="F2" s="14" t="s">
        <v>11</v>
      </c>
      <c r="G2" s="14"/>
      <c r="H2" s="14" t="s">
        <v>91</v>
      </c>
      <c r="I2" s="14"/>
      <c r="J2" s="14" t="s">
        <v>11</v>
      </c>
      <c r="K2" s="14"/>
      <c r="L2" s="14" t="s">
        <v>28</v>
      </c>
      <c r="M2" s="14"/>
      <c r="O2" t="s">
        <v>57</v>
      </c>
      <c r="P2" t="s">
        <v>101</v>
      </c>
      <c r="Q2" t="s">
        <v>58</v>
      </c>
    </row>
    <row r="3" spans="1:18" x14ac:dyDescent="0.25">
      <c r="A3" t="s">
        <v>100</v>
      </c>
      <c r="B3">
        <f>IF(ISODD(B2),B2/2+0.5,B2/2+1)</f>
        <v>5</v>
      </c>
      <c r="D3" s="11"/>
      <c r="E3" s="11"/>
      <c r="F3" s="14" t="s">
        <v>97</v>
      </c>
      <c r="G3" s="14"/>
      <c r="H3" s="11"/>
      <c r="I3" s="11"/>
      <c r="J3" s="11"/>
      <c r="K3" s="11"/>
      <c r="L3" s="14" t="s">
        <v>113</v>
      </c>
      <c r="M3" s="14"/>
    </row>
    <row r="4" spans="1:18" x14ac:dyDescent="0.25">
      <c r="A4" t="s">
        <v>99</v>
      </c>
      <c r="B4">
        <f>B2-B3</f>
        <v>4</v>
      </c>
      <c r="C4" t="s">
        <v>89</v>
      </c>
      <c r="D4" s="14" t="s">
        <v>92</v>
      </c>
      <c r="E4" s="14"/>
      <c r="F4" s="14" t="s">
        <v>92</v>
      </c>
      <c r="G4" s="14"/>
      <c r="H4" s="14" t="s">
        <v>90</v>
      </c>
      <c r="I4" s="14"/>
      <c r="J4" s="14" t="s">
        <v>90</v>
      </c>
      <c r="K4" s="14"/>
      <c r="L4" s="14" t="s">
        <v>92</v>
      </c>
      <c r="M4" s="14"/>
    </row>
    <row r="5" spans="1:18" x14ac:dyDescent="0.25">
      <c r="C5" t="s">
        <v>94</v>
      </c>
      <c r="D5" s="14"/>
      <c r="E5" s="14"/>
      <c r="F5" s="14" t="s">
        <v>93</v>
      </c>
      <c r="G5" s="14"/>
      <c r="H5" s="3"/>
      <c r="I5" s="3"/>
      <c r="J5" s="3"/>
      <c r="K5" s="3"/>
      <c r="L5" s="14" t="s">
        <v>114</v>
      </c>
      <c r="M5" s="14"/>
    </row>
    <row r="6" spans="1:18" x14ac:dyDescent="0.25"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</row>
    <row r="7" spans="1:18" x14ac:dyDescent="0.25">
      <c r="A7" t="s">
        <v>119</v>
      </c>
      <c r="B7">
        <v>155152</v>
      </c>
      <c r="C7" t="s">
        <v>15</v>
      </c>
      <c r="D7">
        <v>1</v>
      </c>
      <c r="E7">
        <v>2</v>
      </c>
      <c r="F7">
        <v>4</v>
      </c>
      <c r="G7" s="4"/>
      <c r="H7">
        <f t="shared" ref="H7:M8" si="0">$B$1+2</f>
        <v>20</v>
      </c>
      <c r="I7">
        <f t="shared" si="0"/>
        <v>20</v>
      </c>
      <c r="J7">
        <f t="shared" si="0"/>
        <v>20</v>
      </c>
      <c r="K7">
        <f t="shared" si="0"/>
        <v>20</v>
      </c>
      <c r="L7">
        <f t="shared" si="0"/>
        <v>20</v>
      </c>
      <c r="M7">
        <f t="shared" si="0"/>
        <v>20</v>
      </c>
      <c r="O7">
        <f t="shared" ref="O7:O19" si="1">SUM(D7:M7)</f>
        <v>127</v>
      </c>
      <c r="P7">
        <f>LARGE(D7:M7,1)+LARGE(D7:M7,2)+LARGE(D7:M7,3)+LARGE(D7:M7,4)</f>
        <v>80</v>
      </c>
      <c r="Q7">
        <f>O7-P7</f>
        <v>47</v>
      </c>
      <c r="R7">
        <f>RANK(Q7,$Q$7:$Q$24,1)</f>
        <v>8</v>
      </c>
    </row>
    <row r="8" spans="1:18" x14ac:dyDescent="0.25">
      <c r="A8" t="s">
        <v>71</v>
      </c>
      <c r="B8">
        <v>13958</v>
      </c>
      <c r="C8" t="s">
        <v>61</v>
      </c>
      <c r="D8">
        <v>2</v>
      </c>
      <c r="E8">
        <v>1</v>
      </c>
      <c r="F8">
        <f>$B$1+2</f>
        <v>20</v>
      </c>
      <c r="G8" s="4"/>
      <c r="H8">
        <f t="shared" si="0"/>
        <v>20</v>
      </c>
      <c r="I8">
        <f t="shared" si="0"/>
        <v>20</v>
      </c>
      <c r="J8">
        <f t="shared" si="0"/>
        <v>20</v>
      </c>
      <c r="K8">
        <f t="shared" si="0"/>
        <v>20</v>
      </c>
      <c r="L8">
        <f t="shared" si="0"/>
        <v>20</v>
      </c>
      <c r="M8">
        <f t="shared" si="0"/>
        <v>20</v>
      </c>
      <c r="O8">
        <f t="shared" si="1"/>
        <v>143</v>
      </c>
      <c r="P8">
        <f t="shared" ref="P8:P24" si="2">LARGE(D8:M8,1)+LARGE(D8:M8,2)+LARGE(D8:M8,3)+LARGE(D8:M8,4)</f>
        <v>80</v>
      </c>
      <c r="Q8">
        <f t="shared" ref="Q8:Q19" si="3">O8-P8</f>
        <v>63</v>
      </c>
      <c r="R8">
        <f t="shared" ref="R8:R24" si="4">RANK(Q8,$Q$7:$Q$24,1)</f>
        <v>10</v>
      </c>
    </row>
    <row r="9" spans="1:18" x14ac:dyDescent="0.25">
      <c r="A9" t="s">
        <v>71</v>
      </c>
      <c r="B9">
        <v>13939</v>
      </c>
      <c r="C9" t="s">
        <v>61</v>
      </c>
      <c r="D9">
        <f>$B$1+2</f>
        <v>20</v>
      </c>
      <c r="E9">
        <f>$B$1+2</f>
        <v>20</v>
      </c>
      <c r="F9">
        <v>1</v>
      </c>
      <c r="G9" s="4"/>
      <c r="H9">
        <v>2</v>
      </c>
      <c r="I9">
        <v>4</v>
      </c>
      <c r="J9">
        <f>$B$1+2</f>
        <v>20</v>
      </c>
      <c r="K9">
        <f>$B$1+2</f>
        <v>20</v>
      </c>
      <c r="L9">
        <v>2</v>
      </c>
      <c r="M9">
        <v>1</v>
      </c>
      <c r="O9">
        <f t="shared" si="1"/>
        <v>90</v>
      </c>
      <c r="P9">
        <f t="shared" si="2"/>
        <v>80</v>
      </c>
      <c r="Q9">
        <f t="shared" si="3"/>
        <v>10</v>
      </c>
      <c r="R9">
        <f t="shared" si="4"/>
        <v>2</v>
      </c>
    </row>
    <row r="10" spans="1:18" x14ac:dyDescent="0.25">
      <c r="A10" t="s">
        <v>66</v>
      </c>
      <c r="B10">
        <v>13342</v>
      </c>
      <c r="C10" t="s">
        <v>61</v>
      </c>
      <c r="D10">
        <v>3</v>
      </c>
      <c r="E10">
        <v>3</v>
      </c>
      <c r="F10">
        <v>7</v>
      </c>
      <c r="G10" s="4"/>
      <c r="H10">
        <v>3</v>
      </c>
      <c r="I10">
        <v>3</v>
      </c>
      <c r="J10">
        <v>1</v>
      </c>
      <c r="K10">
        <v>2</v>
      </c>
      <c r="L10">
        <f>ROUND(AVERAGE(D10:F10,H10:K10),0)</f>
        <v>3</v>
      </c>
      <c r="M10">
        <f>ROUND(AVERAGE(D10:F10,H10:K10),0)</f>
        <v>3</v>
      </c>
      <c r="O10">
        <f t="shared" si="1"/>
        <v>28</v>
      </c>
      <c r="P10">
        <f t="shared" si="2"/>
        <v>16</v>
      </c>
      <c r="Q10">
        <f t="shared" si="3"/>
        <v>12</v>
      </c>
      <c r="R10">
        <f t="shared" si="4"/>
        <v>3</v>
      </c>
    </row>
    <row r="11" spans="1:18" x14ac:dyDescent="0.25">
      <c r="A11" t="s">
        <v>118</v>
      </c>
      <c r="B11">
        <v>13545</v>
      </c>
      <c r="C11" t="s">
        <v>61</v>
      </c>
      <c r="D11">
        <v>4</v>
      </c>
      <c r="E11">
        <v>6</v>
      </c>
      <c r="F11">
        <f>$B$1+2</f>
        <v>20</v>
      </c>
      <c r="G11" s="4"/>
      <c r="H11">
        <v>4</v>
      </c>
      <c r="I11">
        <v>5</v>
      </c>
      <c r="J11">
        <f t="shared" ref="H11:M20" si="5">$B$1+2</f>
        <v>20</v>
      </c>
      <c r="K11">
        <f t="shared" si="5"/>
        <v>20</v>
      </c>
      <c r="L11">
        <f t="shared" si="5"/>
        <v>20</v>
      </c>
      <c r="M11">
        <f t="shared" si="5"/>
        <v>20</v>
      </c>
      <c r="O11">
        <f t="shared" si="1"/>
        <v>119</v>
      </c>
      <c r="P11">
        <f t="shared" si="2"/>
        <v>80</v>
      </c>
      <c r="Q11">
        <f t="shared" si="3"/>
        <v>39</v>
      </c>
      <c r="R11">
        <f t="shared" si="4"/>
        <v>5</v>
      </c>
    </row>
    <row r="12" spans="1:18" x14ac:dyDescent="0.25">
      <c r="A12" t="s">
        <v>117</v>
      </c>
      <c r="B12">
        <v>113967</v>
      </c>
      <c r="C12" t="s">
        <v>12</v>
      </c>
      <c r="D12">
        <v>5</v>
      </c>
      <c r="E12">
        <v>7</v>
      </c>
      <c r="F12">
        <f>$B$1+2</f>
        <v>20</v>
      </c>
      <c r="G12" s="4"/>
      <c r="H12">
        <f>$B$1+2</f>
        <v>20</v>
      </c>
      <c r="I12">
        <f>$B$1+2</f>
        <v>20</v>
      </c>
      <c r="J12">
        <f t="shared" si="5"/>
        <v>20</v>
      </c>
      <c r="K12">
        <f t="shared" si="5"/>
        <v>20</v>
      </c>
      <c r="L12">
        <f t="shared" si="5"/>
        <v>20</v>
      </c>
      <c r="M12">
        <f t="shared" si="5"/>
        <v>20</v>
      </c>
      <c r="O12">
        <f t="shared" si="1"/>
        <v>152</v>
      </c>
      <c r="P12">
        <f t="shared" si="2"/>
        <v>80</v>
      </c>
      <c r="Q12">
        <f t="shared" si="3"/>
        <v>72</v>
      </c>
      <c r="R12">
        <f t="shared" si="4"/>
        <v>14</v>
      </c>
    </row>
    <row r="13" spans="1:18" x14ac:dyDescent="0.25">
      <c r="A13" t="s">
        <v>68</v>
      </c>
      <c r="B13">
        <v>13956</v>
      </c>
      <c r="C13" t="s">
        <v>61</v>
      </c>
      <c r="D13">
        <v>6</v>
      </c>
      <c r="E13">
        <v>4</v>
      </c>
      <c r="F13">
        <v>3</v>
      </c>
      <c r="G13" s="4"/>
      <c r="H13">
        <f>$B$1+2</f>
        <v>20</v>
      </c>
      <c r="I13">
        <f>$B$1+2</f>
        <v>20</v>
      </c>
      <c r="J13">
        <f t="shared" si="5"/>
        <v>20</v>
      </c>
      <c r="K13">
        <f t="shared" si="5"/>
        <v>20</v>
      </c>
      <c r="L13">
        <v>3</v>
      </c>
      <c r="M13">
        <v>2</v>
      </c>
      <c r="O13">
        <f t="shared" si="1"/>
        <v>98</v>
      </c>
      <c r="P13">
        <f t="shared" si="2"/>
        <v>80</v>
      </c>
      <c r="Q13">
        <f t="shared" si="3"/>
        <v>18</v>
      </c>
      <c r="R13">
        <f t="shared" si="4"/>
        <v>4</v>
      </c>
    </row>
    <row r="14" spans="1:18" x14ac:dyDescent="0.25">
      <c r="A14" t="s">
        <v>116</v>
      </c>
      <c r="B14">
        <v>75228</v>
      </c>
      <c r="C14" t="s">
        <v>12</v>
      </c>
      <c r="D14">
        <v>7</v>
      </c>
      <c r="E14">
        <v>5</v>
      </c>
      <c r="F14">
        <f>$B$1+2</f>
        <v>20</v>
      </c>
      <c r="G14" s="4"/>
      <c r="H14">
        <v>5</v>
      </c>
      <c r="I14">
        <v>2</v>
      </c>
      <c r="J14">
        <f t="shared" si="5"/>
        <v>20</v>
      </c>
      <c r="K14">
        <f t="shared" si="5"/>
        <v>20</v>
      </c>
      <c r="L14">
        <f t="shared" si="5"/>
        <v>20</v>
      </c>
      <c r="M14">
        <f t="shared" si="5"/>
        <v>20</v>
      </c>
      <c r="O14">
        <f t="shared" si="1"/>
        <v>119</v>
      </c>
      <c r="P14">
        <f t="shared" si="2"/>
        <v>80</v>
      </c>
      <c r="Q14">
        <f t="shared" si="3"/>
        <v>39</v>
      </c>
      <c r="R14">
        <f t="shared" si="4"/>
        <v>5</v>
      </c>
    </row>
    <row r="15" spans="1:18" x14ac:dyDescent="0.25">
      <c r="A15" t="s">
        <v>53</v>
      </c>
      <c r="B15">
        <v>113983</v>
      </c>
      <c r="C15" t="s">
        <v>12</v>
      </c>
      <c r="D15">
        <v>8</v>
      </c>
      <c r="E15">
        <v>10</v>
      </c>
      <c r="F15">
        <f>$B$1+2</f>
        <v>20</v>
      </c>
      <c r="G15" s="4"/>
      <c r="H15">
        <f t="shared" ref="H15:I17" si="6">$B$1+2</f>
        <v>20</v>
      </c>
      <c r="I15">
        <f t="shared" si="6"/>
        <v>20</v>
      </c>
      <c r="J15">
        <f t="shared" si="5"/>
        <v>20</v>
      </c>
      <c r="K15">
        <f t="shared" si="5"/>
        <v>20</v>
      </c>
      <c r="L15">
        <f t="shared" si="5"/>
        <v>20</v>
      </c>
      <c r="M15">
        <f t="shared" si="5"/>
        <v>20</v>
      </c>
      <c r="O15">
        <f t="shared" si="1"/>
        <v>158</v>
      </c>
      <c r="P15">
        <f t="shared" si="2"/>
        <v>80</v>
      </c>
      <c r="Q15">
        <f t="shared" si="3"/>
        <v>78</v>
      </c>
      <c r="R15">
        <f t="shared" si="4"/>
        <v>15</v>
      </c>
    </row>
    <row r="16" spans="1:18" x14ac:dyDescent="0.25">
      <c r="A16" t="s">
        <v>115</v>
      </c>
      <c r="B16">
        <v>31401</v>
      </c>
      <c r="C16" t="s">
        <v>22</v>
      </c>
      <c r="D16">
        <v>11</v>
      </c>
      <c r="E16">
        <v>9</v>
      </c>
      <c r="F16">
        <f>$B$1+2</f>
        <v>20</v>
      </c>
      <c r="G16" s="4"/>
      <c r="H16">
        <f t="shared" si="6"/>
        <v>20</v>
      </c>
      <c r="I16">
        <f t="shared" si="6"/>
        <v>20</v>
      </c>
      <c r="J16">
        <f t="shared" si="5"/>
        <v>20</v>
      </c>
      <c r="K16">
        <f t="shared" si="5"/>
        <v>20</v>
      </c>
      <c r="L16">
        <f t="shared" si="5"/>
        <v>20</v>
      </c>
      <c r="M16">
        <f t="shared" si="5"/>
        <v>20</v>
      </c>
      <c r="O16">
        <f t="shared" si="1"/>
        <v>160</v>
      </c>
      <c r="P16">
        <f t="shared" si="2"/>
        <v>80</v>
      </c>
      <c r="Q16">
        <f t="shared" si="3"/>
        <v>80</v>
      </c>
      <c r="R16">
        <f t="shared" si="4"/>
        <v>16</v>
      </c>
    </row>
    <row r="17" spans="1:18" x14ac:dyDescent="0.25">
      <c r="A17" t="s">
        <v>35</v>
      </c>
      <c r="B17">
        <v>42765</v>
      </c>
      <c r="C17" t="s">
        <v>22</v>
      </c>
      <c r="D17">
        <v>11</v>
      </c>
      <c r="E17">
        <v>8</v>
      </c>
      <c r="F17">
        <v>7</v>
      </c>
      <c r="G17" s="4"/>
      <c r="H17">
        <f t="shared" si="6"/>
        <v>20</v>
      </c>
      <c r="I17">
        <f t="shared" si="6"/>
        <v>20</v>
      </c>
      <c r="J17">
        <f t="shared" si="5"/>
        <v>20</v>
      </c>
      <c r="K17">
        <f t="shared" si="5"/>
        <v>20</v>
      </c>
      <c r="L17">
        <f t="shared" si="5"/>
        <v>20</v>
      </c>
      <c r="M17">
        <f t="shared" si="5"/>
        <v>20</v>
      </c>
      <c r="O17">
        <f t="shared" si="1"/>
        <v>146</v>
      </c>
      <c r="P17">
        <f t="shared" si="2"/>
        <v>80</v>
      </c>
      <c r="Q17">
        <f t="shared" si="3"/>
        <v>66</v>
      </c>
      <c r="R17">
        <f t="shared" si="4"/>
        <v>11</v>
      </c>
    </row>
    <row r="18" spans="1:18" x14ac:dyDescent="0.25">
      <c r="A18" t="s">
        <v>35</v>
      </c>
      <c r="B18">
        <v>1600</v>
      </c>
      <c r="C18" t="s">
        <v>106</v>
      </c>
      <c r="D18">
        <f>$B$1+2</f>
        <v>20</v>
      </c>
      <c r="E18">
        <f t="shared" ref="E18:F18" si="7">$B$1+2</f>
        <v>20</v>
      </c>
      <c r="F18">
        <f t="shared" si="7"/>
        <v>20</v>
      </c>
      <c r="G18" s="4"/>
      <c r="H18">
        <f t="shared" si="5"/>
        <v>20</v>
      </c>
      <c r="I18">
        <f t="shared" si="5"/>
        <v>20</v>
      </c>
      <c r="J18">
        <f t="shared" si="5"/>
        <v>20</v>
      </c>
      <c r="K18">
        <f t="shared" si="5"/>
        <v>20</v>
      </c>
      <c r="L18">
        <v>5</v>
      </c>
      <c r="M18">
        <f t="shared" si="5"/>
        <v>20</v>
      </c>
      <c r="O18">
        <f t="shared" ref="O18" si="8">SUM(D18:M18)</f>
        <v>165</v>
      </c>
      <c r="P18">
        <f t="shared" si="2"/>
        <v>80</v>
      </c>
      <c r="Q18">
        <f t="shared" ref="Q18" si="9">O18-P18</f>
        <v>85</v>
      </c>
      <c r="R18">
        <f t="shared" ref="R18" si="10">RANK(Q18,$Q$7:$Q$24,1)</f>
        <v>17</v>
      </c>
    </row>
    <row r="19" spans="1:18" x14ac:dyDescent="0.25">
      <c r="A19" t="s">
        <v>96</v>
      </c>
      <c r="B19">
        <v>13958</v>
      </c>
      <c r="C19" t="s">
        <v>61</v>
      </c>
      <c r="D19">
        <f>$B$1+2</f>
        <v>20</v>
      </c>
      <c r="E19">
        <f>$B$1+2</f>
        <v>20</v>
      </c>
      <c r="F19">
        <v>2</v>
      </c>
      <c r="G19" s="4"/>
      <c r="H19">
        <v>6</v>
      </c>
      <c r="I19">
        <v>7</v>
      </c>
      <c r="J19">
        <f t="shared" si="5"/>
        <v>20</v>
      </c>
      <c r="K19">
        <f t="shared" si="5"/>
        <v>20</v>
      </c>
      <c r="L19">
        <f t="shared" si="5"/>
        <v>20</v>
      </c>
      <c r="M19">
        <f t="shared" si="5"/>
        <v>20</v>
      </c>
      <c r="O19">
        <f t="shared" si="1"/>
        <v>135</v>
      </c>
      <c r="P19">
        <f t="shared" si="2"/>
        <v>80</v>
      </c>
      <c r="Q19">
        <f t="shared" si="3"/>
        <v>55</v>
      </c>
      <c r="R19">
        <f t="shared" si="4"/>
        <v>9</v>
      </c>
    </row>
    <row r="20" spans="1:18" x14ac:dyDescent="0.25">
      <c r="A20" t="s">
        <v>74</v>
      </c>
      <c r="B20">
        <v>13939</v>
      </c>
      <c r="C20" t="s">
        <v>61</v>
      </c>
      <c r="D20">
        <f t="shared" ref="D20:M24" si="11">$B$1+2</f>
        <v>20</v>
      </c>
      <c r="E20">
        <f t="shared" si="11"/>
        <v>20</v>
      </c>
      <c r="F20">
        <f t="shared" si="11"/>
        <v>20</v>
      </c>
      <c r="G20" s="4"/>
      <c r="H20">
        <f>$B$1+2</f>
        <v>20</v>
      </c>
      <c r="I20">
        <f>$B$1+2</f>
        <v>20</v>
      </c>
      <c r="J20">
        <v>6</v>
      </c>
      <c r="K20">
        <v>4</v>
      </c>
      <c r="L20">
        <f t="shared" si="5"/>
        <v>20</v>
      </c>
      <c r="M20">
        <f t="shared" si="5"/>
        <v>20</v>
      </c>
      <c r="O20">
        <f>SUM(D20:M20)</f>
        <v>150</v>
      </c>
      <c r="P20">
        <f t="shared" si="2"/>
        <v>80</v>
      </c>
      <c r="Q20">
        <f>O20-P20</f>
        <v>70</v>
      </c>
      <c r="R20">
        <f t="shared" si="4"/>
        <v>13</v>
      </c>
    </row>
    <row r="21" spans="1:18" x14ac:dyDescent="0.25">
      <c r="A21" t="s">
        <v>104</v>
      </c>
      <c r="B21">
        <v>13866</v>
      </c>
      <c r="C21" t="s">
        <v>61</v>
      </c>
      <c r="D21">
        <f t="shared" si="11"/>
        <v>20</v>
      </c>
      <c r="E21">
        <f t="shared" si="11"/>
        <v>20</v>
      </c>
      <c r="F21">
        <f t="shared" si="11"/>
        <v>20</v>
      </c>
      <c r="G21" s="4"/>
      <c r="H21">
        <v>1</v>
      </c>
      <c r="I21">
        <v>1</v>
      </c>
      <c r="J21">
        <v>2</v>
      </c>
      <c r="K21">
        <v>1</v>
      </c>
      <c r="L21">
        <v>1</v>
      </c>
      <c r="M21">
        <v>4</v>
      </c>
      <c r="O21">
        <f>SUM(D21:M21)</f>
        <v>70</v>
      </c>
      <c r="P21">
        <f t="shared" si="2"/>
        <v>64</v>
      </c>
      <c r="Q21">
        <f>O21-P21</f>
        <v>6</v>
      </c>
      <c r="R21">
        <f t="shared" si="4"/>
        <v>1</v>
      </c>
    </row>
    <row r="22" spans="1:18" x14ac:dyDescent="0.25">
      <c r="A22" t="s">
        <v>95</v>
      </c>
      <c r="B22">
        <v>274</v>
      </c>
      <c r="C22" t="s">
        <v>82</v>
      </c>
      <c r="D22">
        <f t="shared" si="11"/>
        <v>20</v>
      </c>
      <c r="E22">
        <f t="shared" si="11"/>
        <v>20</v>
      </c>
      <c r="F22">
        <f t="shared" si="11"/>
        <v>20</v>
      </c>
      <c r="G22" s="4"/>
      <c r="H22">
        <v>7</v>
      </c>
      <c r="I22">
        <v>6</v>
      </c>
      <c r="J22">
        <v>6</v>
      </c>
      <c r="K22">
        <v>3</v>
      </c>
      <c r="L22">
        <f t="shared" si="11"/>
        <v>20</v>
      </c>
      <c r="M22">
        <f t="shared" si="11"/>
        <v>20</v>
      </c>
      <c r="O22">
        <f>SUM(D22:M22)</f>
        <v>122</v>
      </c>
      <c r="P22">
        <f t="shared" si="2"/>
        <v>80</v>
      </c>
      <c r="Q22">
        <f>O22-P22</f>
        <v>42</v>
      </c>
      <c r="R22">
        <f t="shared" si="4"/>
        <v>7</v>
      </c>
    </row>
    <row r="23" spans="1:18" x14ac:dyDescent="0.25">
      <c r="A23" t="s">
        <v>62</v>
      </c>
      <c r="B23">
        <v>125516</v>
      </c>
      <c r="C23" t="s">
        <v>12</v>
      </c>
      <c r="D23">
        <f t="shared" si="11"/>
        <v>20</v>
      </c>
      <c r="E23">
        <f t="shared" si="11"/>
        <v>20</v>
      </c>
      <c r="F23">
        <f t="shared" si="11"/>
        <v>20</v>
      </c>
      <c r="G23" s="4"/>
      <c r="H23">
        <f t="shared" si="11"/>
        <v>20</v>
      </c>
      <c r="I23">
        <f t="shared" si="11"/>
        <v>20</v>
      </c>
      <c r="J23">
        <v>6</v>
      </c>
      <c r="K23">
        <f t="shared" si="11"/>
        <v>20</v>
      </c>
      <c r="L23">
        <f t="shared" si="11"/>
        <v>20</v>
      </c>
      <c r="M23">
        <f t="shared" si="11"/>
        <v>20</v>
      </c>
      <c r="O23">
        <f>SUM(D23:M23)</f>
        <v>166</v>
      </c>
      <c r="P23">
        <f t="shared" si="2"/>
        <v>80</v>
      </c>
      <c r="Q23">
        <f>O23-P23</f>
        <v>86</v>
      </c>
      <c r="R23">
        <f t="shared" si="4"/>
        <v>18</v>
      </c>
    </row>
    <row r="24" spans="1:18" x14ac:dyDescent="0.25">
      <c r="A24" t="s">
        <v>60</v>
      </c>
      <c r="B24">
        <v>12592</v>
      </c>
      <c r="C24" t="s">
        <v>61</v>
      </c>
      <c r="D24">
        <f t="shared" si="11"/>
        <v>20</v>
      </c>
      <c r="E24">
        <f t="shared" si="11"/>
        <v>20</v>
      </c>
      <c r="F24">
        <f t="shared" si="11"/>
        <v>20</v>
      </c>
      <c r="G24" s="4"/>
      <c r="H24">
        <f t="shared" si="11"/>
        <v>20</v>
      </c>
      <c r="I24">
        <f t="shared" si="11"/>
        <v>20</v>
      </c>
      <c r="J24">
        <f t="shared" si="11"/>
        <v>20</v>
      </c>
      <c r="K24">
        <v>5</v>
      </c>
      <c r="L24">
        <v>4</v>
      </c>
      <c r="M24">
        <f t="shared" ref="M24" si="12">$B$1+2</f>
        <v>20</v>
      </c>
      <c r="O24">
        <f>SUM(D24:M24)</f>
        <v>149</v>
      </c>
      <c r="P24">
        <f t="shared" si="2"/>
        <v>80</v>
      </c>
      <c r="Q24">
        <f>O24-P24</f>
        <v>69</v>
      </c>
      <c r="R24">
        <f t="shared" si="4"/>
        <v>12</v>
      </c>
    </row>
  </sheetData>
  <mergeCells count="21">
    <mergeCell ref="O1:Q1"/>
    <mergeCell ref="F3:G3"/>
    <mergeCell ref="L4:M4"/>
    <mergeCell ref="L5:M5"/>
    <mergeCell ref="L2:M2"/>
    <mergeCell ref="L3:M3"/>
    <mergeCell ref="J1:K1"/>
    <mergeCell ref="L1:M1"/>
    <mergeCell ref="D4:E4"/>
    <mergeCell ref="D5:E5"/>
    <mergeCell ref="F4:G4"/>
    <mergeCell ref="F5:G5"/>
    <mergeCell ref="J4:K4"/>
    <mergeCell ref="J2:K2"/>
    <mergeCell ref="D2:E2"/>
    <mergeCell ref="F2:G2"/>
    <mergeCell ref="H4:I4"/>
    <mergeCell ref="H2:I2"/>
    <mergeCell ref="D1:E1"/>
    <mergeCell ref="F1:G1"/>
    <mergeCell ref="H1:I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Derek's results</vt:lpstr>
      <vt:lpstr>11 August</vt:lpstr>
      <vt:lpstr>18 August</vt:lpstr>
      <vt:lpstr>Mystery Series</vt:lpstr>
    </vt:vector>
  </TitlesOfParts>
  <Company>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Rik Alewijnse</cp:lastModifiedBy>
  <cp:lastPrinted>2013-06-17T13:30:31Z</cp:lastPrinted>
  <dcterms:created xsi:type="dcterms:W3CDTF">2013-05-28T07:23:55Z</dcterms:created>
  <dcterms:modified xsi:type="dcterms:W3CDTF">2013-08-18T12:24:59Z</dcterms:modified>
</cp:coreProperties>
</file>