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-15" yWindow="45" windowWidth="20730" windowHeight="11700" tabRatio="500" activeTab="7"/>
  </bookViews>
  <sheets>
    <sheet name="Race 1" sheetId="1" r:id="rId1"/>
    <sheet name="Race 3" sheetId="3" r:id="rId2"/>
    <sheet name="Race 4" sheetId="2" r:id="rId3"/>
    <sheet name="Race 5" sheetId="5" r:id="rId4"/>
    <sheet name="Race 6" sheetId="6" r:id="rId5"/>
    <sheet name="Race 7" sheetId="7" r:id="rId6"/>
    <sheet name="Race 8" sheetId="8" r:id="rId7"/>
    <sheet name="Summary" sheetId="4" r:id="rId8"/>
  </sheets>
  <calcPr calcId="145621" concurrentCalc="0"/>
</workbook>
</file>

<file path=xl/calcChain.xml><?xml version="1.0" encoding="utf-8"?>
<calcChain xmlns="http://schemas.openxmlformats.org/spreadsheetml/2006/main">
  <c r="D3" i="4" l="1"/>
  <c r="J14" i="4"/>
  <c r="K13" i="4"/>
  <c r="L13" i="4"/>
  <c r="M13" i="4"/>
  <c r="O13" i="4"/>
  <c r="P13" i="4"/>
  <c r="Q13" i="4"/>
  <c r="K12" i="4"/>
  <c r="O12" i="4"/>
  <c r="P12" i="4"/>
  <c r="Q12" i="4"/>
  <c r="F22" i="4"/>
  <c r="J22" i="4"/>
  <c r="K22" i="4"/>
  <c r="L22" i="4"/>
  <c r="M22" i="4"/>
  <c r="O22" i="4"/>
  <c r="P22" i="4"/>
  <c r="Q22" i="4"/>
  <c r="K14" i="4"/>
  <c r="O14" i="4"/>
  <c r="P14" i="4"/>
  <c r="Q14" i="4"/>
  <c r="L15" i="4"/>
  <c r="M15" i="4"/>
  <c r="O15" i="4"/>
  <c r="P15" i="4"/>
  <c r="Q15" i="4"/>
  <c r="F26" i="4"/>
  <c r="J26" i="4"/>
  <c r="K26" i="4"/>
  <c r="L26" i="4"/>
  <c r="M26" i="4"/>
  <c r="O26" i="4"/>
  <c r="P26" i="4"/>
  <c r="Q26" i="4"/>
  <c r="L16" i="4"/>
  <c r="M16" i="4"/>
  <c r="O16" i="4"/>
  <c r="P16" i="4"/>
  <c r="Q16" i="4"/>
  <c r="H17" i="4"/>
  <c r="I17" i="4"/>
  <c r="J17" i="4"/>
  <c r="K17" i="4"/>
  <c r="O17" i="4"/>
  <c r="P17" i="4"/>
  <c r="Q17" i="4"/>
  <c r="H27" i="4"/>
  <c r="I27" i="4"/>
  <c r="J27" i="4"/>
  <c r="K27" i="4"/>
  <c r="L27" i="4"/>
  <c r="M27" i="4"/>
  <c r="O27" i="4"/>
  <c r="P27" i="4"/>
  <c r="Q27" i="4"/>
  <c r="H20" i="4"/>
  <c r="I20" i="4"/>
  <c r="L20" i="4"/>
  <c r="M20" i="4"/>
  <c r="O20" i="4"/>
  <c r="P20" i="4"/>
  <c r="Q20" i="4"/>
  <c r="H28" i="4"/>
  <c r="I28" i="4"/>
  <c r="J28" i="4"/>
  <c r="K28" i="4"/>
  <c r="L28" i="4"/>
  <c r="M28" i="4"/>
  <c r="O28" i="4"/>
  <c r="P28" i="4"/>
  <c r="Q28" i="4"/>
  <c r="H29" i="4"/>
  <c r="I29" i="4"/>
  <c r="J29" i="4"/>
  <c r="K29" i="4"/>
  <c r="L29" i="4"/>
  <c r="M29" i="4"/>
  <c r="O29" i="4"/>
  <c r="P29" i="4"/>
  <c r="Q29" i="4"/>
  <c r="H24" i="4"/>
  <c r="I24" i="4"/>
  <c r="K24" i="4"/>
  <c r="O24" i="4"/>
  <c r="P24" i="4"/>
  <c r="Q24" i="4"/>
  <c r="H18" i="4"/>
  <c r="I18" i="4"/>
  <c r="L18" i="4"/>
  <c r="M18" i="4"/>
  <c r="O18" i="4"/>
  <c r="P18" i="4"/>
  <c r="Q18" i="4"/>
  <c r="H30" i="4"/>
  <c r="I30" i="4"/>
  <c r="J30" i="4"/>
  <c r="K30" i="4"/>
  <c r="L30" i="4"/>
  <c r="M30" i="4"/>
  <c r="O30" i="4"/>
  <c r="P30" i="4"/>
  <c r="Q30" i="4"/>
  <c r="F23" i="4"/>
  <c r="H23" i="4"/>
  <c r="I23" i="4"/>
  <c r="L23" i="4"/>
  <c r="M23" i="4"/>
  <c r="O23" i="4"/>
  <c r="P23" i="4"/>
  <c r="Q23" i="4"/>
  <c r="F19" i="4"/>
  <c r="H19" i="4"/>
  <c r="I19" i="4"/>
  <c r="K19" i="4"/>
  <c r="O19" i="4"/>
  <c r="P19" i="4"/>
  <c r="Q19" i="4"/>
  <c r="F25" i="4"/>
  <c r="H25" i="4"/>
  <c r="I25" i="4"/>
  <c r="L25" i="4"/>
  <c r="M25" i="4"/>
  <c r="O25" i="4"/>
  <c r="P25" i="4"/>
  <c r="Q25" i="4"/>
  <c r="F21" i="4"/>
  <c r="H21" i="4"/>
  <c r="I21" i="4"/>
  <c r="J21" i="4"/>
  <c r="K21" i="4"/>
  <c r="O21" i="4"/>
  <c r="P21" i="4"/>
  <c r="Q21" i="4"/>
  <c r="F11" i="4"/>
  <c r="O11" i="4"/>
  <c r="P11" i="4"/>
  <c r="Q11" i="4"/>
  <c r="R13" i="4"/>
  <c r="R12" i="4"/>
  <c r="R22" i="4"/>
  <c r="R14" i="4"/>
  <c r="R15" i="4"/>
  <c r="R26" i="4"/>
  <c r="R16" i="4"/>
  <c r="R17" i="4"/>
  <c r="R27" i="4"/>
  <c r="R20" i="4"/>
  <c r="R28" i="4"/>
  <c r="R29" i="4"/>
  <c r="R24" i="4"/>
  <c r="R18" i="4"/>
  <c r="R30" i="4"/>
  <c r="R23" i="4"/>
  <c r="R19" i="4"/>
  <c r="R25" i="4"/>
  <c r="R21" i="4"/>
  <c r="R11" i="4"/>
  <c r="G6" i="8"/>
  <c r="G5" i="8"/>
  <c r="G4" i="8"/>
  <c r="G10" i="7"/>
  <c r="G9" i="7"/>
  <c r="G8" i="7"/>
  <c r="G7" i="7"/>
  <c r="G6" i="7"/>
  <c r="G5" i="7"/>
  <c r="G4" i="7"/>
  <c r="D4" i="4"/>
  <c r="G7" i="6"/>
  <c r="G6" i="6"/>
  <c r="G5" i="6"/>
  <c r="G4" i="6"/>
  <c r="G12" i="5"/>
  <c r="G11" i="5"/>
  <c r="G10" i="5"/>
  <c r="G9" i="5"/>
  <c r="G8" i="5"/>
  <c r="G7" i="5"/>
  <c r="G6" i="5"/>
  <c r="G5" i="5"/>
  <c r="G4" i="5"/>
  <c r="F5" i="1"/>
  <c r="H5" i="1"/>
  <c r="F4" i="1"/>
  <c r="H4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I5" i="1"/>
  <c r="I6" i="1"/>
  <c r="I8" i="1"/>
  <c r="I4" i="1"/>
  <c r="I9" i="1"/>
  <c r="I7" i="1"/>
  <c r="I11" i="1"/>
  <c r="I12" i="1"/>
  <c r="I13" i="1"/>
  <c r="I10" i="1"/>
  <c r="K4" i="3"/>
  <c r="D5" i="4"/>
  <c r="D6" i="4"/>
  <c r="H5" i="2"/>
  <c r="H6" i="2"/>
  <c r="H7" i="2"/>
  <c r="H8" i="2"/>
  <c r="H9" i="2"/>
  <c r="H10" i="2"/>
  <c r="H4" i="2"/>
  <c r="F38" i="3"/>
  <c r="K38" i="3"/>
  <c r="H38" i="3"/>
  <c r="F37" i="3"/>
  <c r="K37" i="3"/>
  <c r="H37" i="3"/>
  <c r="F36" i="3"/>
  <c r="K36" i="3"/>
  <c r="H36" i="3"/>
  <c r="F35" i="3"/>
  <c r="K35" i="3"/>
  <c r="H35" i="3"/>
  <c r="F34" i="3"/>
  <c r="K34" i="3"/>
  <c r="H34" i="3"/>
  <c r="F33" i="3"/>
  <c r="K33" i="3"/>
  <c r="H33" i="3"/>
  <c r="F32" i="3"/>
  <c r="K32" i="3"/>
  <c r="H32" i="3"/>
  <c r="F31" i="3"/>
  <c r="K31" i="3"/>
  <c r="H31" i="3"/>
  <c r="F30" i="3"/>
  <c r="K30" i="3"/>
  <c r="H30" i="3"/>
  <c r="F29" i="3"/>
  <c r="K29" i="3"/>
  <c r="H29" i="3"/>
  <c r="F28" i="3"/>
  <c r="K28" i="3"/>
  <c r="H28" i="3"/>
  <c r="F27" i="3"/>
  <c r="K27" i="3"/>
  <c r="H27" i="3"/>
  <c r="F26" i="3"/>
  <c r="K26" i="3"/>
  <c r="H26" i="3"/>
  <c r="F25" i="3"/>
  <c r="K25" i="3"/>
  <c r="H25" i="3"/>
  <c r="F24" i="3"/>
  <c r="K24" i="3"/>
  <c r="H24" i="3"/>
  <c r="F23" i="3"/>
  <c r="K23" i="3"/>
  <c r="H23" i="3"/>
  <c r="F22" i="3"/>
  <c r="K22" i="3"/>
  <c r="H22" i="3"/>
  <c r="F21" i="3"/>
  <c r="K21" i="3"/>
  <c r="H21" i="3"/>
  <c r="F20" i="3"/>
  <c r="K20" i="3"/>
  <c r="H20" i="3"/>
  <c r="F19" i="3"/>
  <c r="K19" i="3"/>
  <c r="H19" i="3"/>
  <c r="F18" i="3"/>
  <c r="K18" i="3"/>
  <c r="H18" i="3"/>
  <c r="F17" i="3"/>
  <c r="K17" i="3"/>
  <c r="H17" i="3"/>
  <c r="F16" i="3"/>
  <c r="K16" i="3"/>
  <c r="H16" i="3"/>
  <c r="F15" i="3"/>
  <c r="K15" i="3"/>
  <c r="H15" i="3"/>
  <c r="F14" i="3"/>
  <c r="K14" i="3"/>
  <c r="H14" i="3"/>
  <c r="F13" i="3"/>
  <c r="K13" i="3"/>
  <c r="H13" i="3"/>
  <c r="F12" i="3"/>
  <c r="K12" i="3"/>
  <c r="H12" i="3"/>
  <c r="K11" i="3"/>
  <c r="H11" i="3"/>
  <c r="K10" i="3"/>
  <c r="H10" i="3"/>
  <c r="K9" i="3"/>
  <c r="H9" i="3"/>
  <c r="K8" i="3"/>
  <c r="H8" i="3"/>
  <c r="K7" i="3"/>
  <c r="H7" i="3"/>
  <c r="K6" i="3"/>
  <c r="H6" i="3"/>
  <c r="K5" i="3"/>
  <c r="H5" i="3"/>
  <c r="H4" i="3"/>
  <c r="F20" i="2"/>
  <c r="K20" i="2"/>
  <c r="H20" i="2"/>
  <c r="F19" i="2"/>
  <c r="K19" i="2"/>
  <c r="H19" i="2"/>
  <c r="F18" i="2"/>
  <c r="K18" i="2"/>
  <c r="H18" i="2"/>
  <c r="F17" i="2"/>
  <c r="K17" i="2"/>
  <c r="H17" i="2"/>
  <c r="F16" i="2"/>
  <c r="K16" i="2"/>
  <c r="H16" i="2"/>
  <c r="F15" i="2"/>
  <c r="K15" i="2"/>
  <c r="H15" i="2"/>
  <c r="F14" i="2"/>
  <c r="K14" i="2"/>
  <c r="H14" i="2"/>
  <c r="F13" i="2"/>
  <c r="K13" i="2"/>
  <c r="H13" i="2"/>
  <c r="F12" i="2"/>
  <c r="K12" i="2"/>
  <c r="H12" i="2"/>
  <c r="K11" i="2"/>
  <c r="K10" i="2"/>
  <c r="K9" i="2"/>
  <c r="K8" i="2"/>
  <c r="K7" i="2"/>
  <c r="K6" i="2"/>
  <c r="K5" i="2"/>
  <c r="K4" i="2"/>
  <c r="F14" i="1"/>
  <c r="K14" i="1"/>
  <c r="F15" i="1"/>
  <c r="K15" i="1"/>
  <c r="K13" i="1"/>
  <c r="F16" i="1"/>
  <c r="K16" i="1"/>
  <c r="K5" i="1"/>
  <c r="K6" i="1"/>
  <c r="K12" i="1"/>
  <c r="K7" i="1"/>
  <c r="K8" i="1"/>
  <c r="K4" i="1"/>
  <c r="K9" i="1"/>
  <c r="K11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K10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<sst xmlns="http://schemas.openxmlformats.org/spreadsheetml/2006/main" count="321" uniqueCount="156">
  <si>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</si>
  <si>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</si>
  <si>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</si>
  <si>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</si>
  <si>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</si>
  <si>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</si>
  <si>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</si>
  <si>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5" type="noConversion"/>
  </si>
  <si>
    <t>START TIME</t>
    <phoneticPr fontId="5" type="noConversion"/>
  </si>
  <si>
    <t>ELAPSED TIME (SECONDS)</t>
    <phoneticPr fontId="5" type="noConversion"/>
  </si>
  <si>
    <t>COURSE:</t>
    <phoneticPr fontId="5" type="noConversion"/>
  </si>
  <si>
    <t>BOAT NO: CLASS</t>
    <phoneticPr fontId="5" type="noConversion"/>
  </si>
  <si>
    <t>TOLLESBURY SAILING CLUB DINGHY RACING RESULTS</t>
    <phoneticPr fontId="5" type="noConversion"/>
  </si>
  <si>
    <t>DATE: 8/9/2013</t>
    <phoneticPr fontId="5" type="noConversion"/>
  </si>
  <si>
    <t>WIND STRENGTH: 2-6</t>
    <phoneticPr fontId="5" type="noConversion"/>
  </si>
  <si>
    <t>WIND DIRECTION: SSW</t>
    <phoneticPr fontId="5" type="noConversion"/>
  </si>
  <si>
    <t>RACE: Autumn Pts 1</t>
    <phoneticPr fontId="5" type="noConversion"/>
  </si>
  <si>
    <t>OOD: Nick</t>
    <phoneticPr fontId="5" type="noConversion"/>
  </si>
  <si>
    <t>FD 274</t>
    <phoneticPr fontId="5" type="noConversion"/>
  </si>
  <si>
    <t>Tpr 31401</t>
    <phoneticPr fontId="5" type="noConversion"/>
  </si>
  <si>
    <t>GP 13956</t>
    <phoneticPr fontId="5" type="noConversion"/>
  </si>
  <si>
    <t>Debbie</t>
    <phoneticPr fontId="5" type="noConversion"/>
  </si>
  <si>
    <t>GP 11944</t>
    <phoneticPr fontId="5" type="noConversion"/>
  </si>
  <si>
    <t>Tpr 43216</t>
    <phoneticPr fontId="5" type="noConversion"/>
  </si>
  <si>
    <t>Lsr 113967</t>
    <phoneticPr fontId="5" type="noConversion"/>
  </si>
  <si>
    <t>Lsr 15228</t>
    <phoneticPr fontId="5" type="noConversion"/>
  </si>
  <si>
    <t>GP 12592</t>
    <phoneticPr fontId="5" type="noConversion"/>
  </si>
  <si>
    <t>GP 13342</t>
    <phoneticPr fontId="5" type="noConversion"/>
  </si>
  <si>
    <t>Jonathan</t>
    <phoneticPr fontId="5" type="noConversion"/>
  </si>
  <si>
    <t>Lsr 77704</t>
    <phoneticPr fontId="5" type="noConversion"/>
  </si>
  <si>
    <t>Lsr 155152</t>
    <phoneticPr fontId="5" type="noConversion"/>
  </si>
  <si>
    <t>Lsr 125516</t>
    <phoneticPr fontId="5" type="noConversion"/>
  </si>
  <si>
    <t>RTD</t>
    <phoneticPr fontId="5" type="noConversion"/>
  </si>
  <si>
    <t>RTD</t>
    <phoneticPr fontId="5" type="noConversion"/>
  </si>
  <si>
    <t>John Minister</t>
  </si>
  <si>
    <t>Ken Wash</t>
  </si>
  <si>
    <t>Danny Carter</t>
  </si>
  <si>
    <t>Roger Palmer</t>
  </si>
  <si>
    <t>Scott Edwards</t>
  </si>
  <si>
    <t>Martin Smith</t>
  </si>
  <si>
    <t>Hugh R-P</t>
  </si>
  <si>
    <t>Will Porter</t>
  </si>
  <si>
    <t>George Barber</t>
  </si>
  <si>
    <t>Simon Young</t>
  </si>
  <si>
    <t>Henry Rayment-Pickard</t>
  </si>
  <si>
    <t>Andrew Rayment</t>
  </si>
  <si>
    <t>Austin Barber</t>
  </si>
  <si>
    <t>Sarah Porter</t>
  </si>
  <si>
    <t>Sarah Barber &amp; Carol Collier</t>
  </si>
  <si>
    <t>Lsr</t>
  </si>
  <si>
    <t>Will</t>
  </si>
  <si>
    <t>Greg Bartlett</t>
  </si>
  <si>
    <t>Chris Parsons</t>
  </si>
  <si>
    <t>Carol Collier</t>
  </si>
  <si>
    <t>GP14 13345</t>
  </si>
  <si>
    <t>Rad 155152</t>
  </si>
  <si>
    <t>Lsr 113967</t>
  </si>
  <si>
    <t>GP14 12126</t>
  </si>
  <si>
    <t>GP14 13342</t>
  </si>
  <si>
    <t>FD 274</t>
  </si>
  <si>
    <t>GP14 11944</t>
  </si>
  <si>
    <t>Tdwy 13958</t>
  </si>
  <si>
    <t>Nick Lynn</t>
  </si>
  <si>
    <t>Phil Rayner</t>
  </si>
  <si>
    <t>COURSE: 1P 6S 9S 10P Start/Finish</t>
  </si>
  <si>
    <t>OOD: Hugh R-P &amp; Derek</t>
  </si>
  <si>
    <t>WIND STRENGTH: 4.5 kt</t>
  </si>
  <si>
    <t>Tessa Bartlett</t>
  </si>
  <si>
    <t>RTD</t>
  </si>
  <si>
    <t>RACE: Autumn Pts 4</t>
  </si>
  <si>
    <t>RACE: Autumn Pts 3</t>
  </si>
  <si>
    <t xml:space="preserve"> </t>
  </si>
  <si>
    <t>(PY)</t>
  </si>
  <si>
    <t>Series starters</t>
  </si>
  <si>
    <t>Points</t>
  </si>
  <si>
    <t>Position</t>
  </si>
  <si>
    <t>Races to date</t>
  </si>
  <si>
    <t>RO</t>
  </si>
  <si>
    <t>Derek</t>
  </si>
  <si>
    <t>Phil</t>
  </si>
  <si>
    <t>Total</t>
  </si>
  <si>
    <t>Discard</t>
  </si>
  <si>
    <t>Net</t>
  </si>
  <si>
    <t>races that qualify to date</t>
  </si>
  <si>
    <t>Rik</t>
  </si>
  <si>
    <t>No of discards to date</t>
  </si>
  <si>
    <t>SB</t>
  </si>
  <si>
    <t>Bob</t>
  </si>
  <si>
    <t>SB2</t>
  </si>
  <si>
    <t>Race Starters</t>
  </si>
  <si>
    <t>Richard Ham</t>
  </si>
  <si>
    <t>DNS = Series Starters + 2 points</t>
  </si>
  <si>
    <t>DNF = Race Starters + 1 point</t>
  </si>
  <si>
    <t>RO/SB awarded average series points (of races sailed)</t>
  </si>
  <si>
    <t>Tpr 31401</t>
  </si>
  <si>
    <t>GP 13956</t>
  </si>
  <si>
    <t>GP 11944</t>
  </si>
  <si>
    <t>Tpr 43216</t>
  </si>
  <si>
    <t>Lsr 15228</t>
  </si>
  <si>
    <t>GP 12592</t>
  </si>
  <si>
    <t>GP 13342</t>
  </si>
  <si>
    <t>Lsr 77704</t>
  </si>
  <si>
    <t>Lsr 155152</t>
  </si>
  <si>
    <t>Lsr 125516</t>
  </si>
  <si>
    <t>WIND STRENGTH:6 kt</t>
  </si>
  <si>
    <t>DATE: 22/9/2013</t>
  </si>
  <si>
    <t>COURSE: 2S 5S 10S Start/Finish</t>
  </si>
  <si>
    <t>Andy Calcutt</t>
  </si>
  <si>
    <t>WIND DIRECTION: SW</t>
  </si>
  <si>
    <t>Autumn Series</t>
  </si>
  <si>
    <t>GP 13345</t>
  </si>
  <si>
    <t>John</t>
  </si>
  <si>
    <t>GP 13958</t>
  </si>
  <si>
    <t>GP 1365</t>
  </si>
  <si>
    <t>GP 1947</t>
  </si>
  <si>
    <t>Hazel Schofield</t>
  </si>
  <si>
    <t>Autumn Points 5</t>
  </si>
  <si>
    <t>Course</t>
  </si>
  <si>
    <t>1P  9P 6P 10P Start/Finish</t>
  </si>
  <si>
    <t xml:space="preserve">Wind </t>
  </si>
  <si>
    <t>4 knots variable</t>
  </si>
  <si>
    <t>Helm</t>
  </si>
  <si>
    <t>Sail No</t>
  </si>
  <si>
    <t>Boat</t>
  </si>
  <si>
    <t xml:space="preserve">Minutes </t>
  </si>
  <si>
    <t>Seconds</t>
  </si>
  <si>
    <t>Adjusted</t>
  </si>
  <si>
    <t>Tess/Greg</t>
  </si>
  <si>
    <t>GP</t>
  </si>
  <si>
    <t>Roger</t>
  </si>
  <si>
    <t>Ken &amp; John</t>
  </si>
  <si>
    <t>Flying D</t>
  </si>
  <si>
    <t>Laser R</t>
  </si>
  <si>
    <t>Chris</t>
  </si>
  <si>
    <t>Simon</t>
  </si>
  <si>
    <t>Hazel</t>
  </si>
  <si>
    <t>SarahP/Carol C/Sarah B</t>
  </si>
  <si>
    <t>Scott</t>
  </si>
  <si>
    <t xml:space="preserve">Laser </t>
  </si>
  <si>
    <t>Danny</t>
  </si>
  <si>
    <t>Topper</t>
  </si>
  <si>
    <t>Autumn Points 6</t>
  </si>
  <si>
    <t>1S  2S 3S 10S Start/Finish</t>
  </si>
  <si>
    <t>3 knots variable</t>
  </si>
  <si>
    <t>Autumn Points 7</t>
  </si>
  <si>
    <t>9S, 1S, 2S 6P Start/Finish</t>
  </si>
  <si>
    <t>12-14 Gusts</t>
  </si>
  <si>
    <t>Martin</t>
  </si>
  <si>
    <t>Laser</t>
  </si>
  <si>
    <t>George</t>
  </si>
  <si>
    <t>Jonathan</t>
  </si>
  <si>
    <t>George Rogers</t>
  </si>
  <si>
    <t>Autumn Points 8</t>
  </si>
  <si>
    <t>9S, 4P, 1P,6P, Start/Finish</t>
  </si>
  <si>
    <t>DNF</t>
  </si>
  <si>
    <t>GP 12126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</si>
</sst>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0.000"/>
    <numFmt numFmtId="166" formatCode="0.0"/>
  </numFmts>
  <fonts count="1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4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" fontId="0" fillId="0" borderId="0" xfId="0" applyNumberFormat="1" applyAlignment="1">
      <alignment horizontal="center"/>
    </xf>
    <xf numFmtId="0" fontId="7" fillId="0" borderId="0" xfId="0" applyFont="1"/>
    <xf numFmtId="0" fontId="0" fillId="2" borderId="0" xfId="0" applyFill="1"/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125" workbookViewId="0">
      <selection activeCell="A4" sqref="A4:XFD13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25" style="3" customWidth="1"/>
    <col min="12" max="12" width="10.75" customWidth="1"/>
  </cols>
  <sheetData>
    <row r="1" spans="1:12" ht="18" x14ac:dyDescent="0.25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2" customFormat="1" ht="27.95" customHeight="1" x14ac:dyDescent="0.2">
      <c r="A2" s="32" t="s">
        <v>13</v>
      </c>
      <c r="B2" s="29"/>
      <c r="C2" s="29" t="s">
        <v>14</v>
      </c>
      <c r="D2" s="29"/>
      <c r="E2" s="29" t="s">
        <v>15</v>
      </c>
      <c r="F2" s="29"/>
      <c r="G2" s="29" t="s">
        <v>16</v>
      </c>
      <c r="H2" s="29"/>
      <c r="I2" s="29" t="s">
        <v>10</v>
      </c>
      <c r="J2" s="29"/>
      <c r="K2" s="29" t="s">
        <v>17</v>
      </c>
      <c r="L2" s="29"/>
    </row>
    <row r="3" spans="1:12" s="5" customFormat="1" ht="38.25" x14ac:dyDescent="0.2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 x14ac:dyDescent="0.2">
      <c r="A4" s="6" t="s">
        <v>30</v>
      </c>
      <c r="B4" s="6" t="s">
        <v>41</v>
      </c>
      <c r="C4" s="6"/>
      <c r="D4" s="11">
        <v>0.54166666666666663</v>
      </c>
      <c r="E4" s="11">
        <v>0.56708333333333327</v>
      </c>
      <c r="F4" s="8">
        <f>(HOUR(E4-D4)*60*60)+(MINUTE(E4-D4)*60)+SECOND(E4-D4)</f>
        <v>2196</v>
      </c>
      <c r="G4" s="10">
        <v>1.117</v>
      </c>
      <c r="H4" s="8">
        <f>(F4/(IF(G4, G4, 1)))</f>
        <v>1965.9803043867503</v>
      </c>
      <c r="I4" s="10">
        <f>RANK(H4,$H$4:$H$13,1)</f>
        <v>1</v>
      </c>
      <c r="J4" s="10"/>
      <c r="K4" s="8">
        <f>(F4/(IF(J4, J4, 1)))</f>
        <v>2196</v>
      </c>
      <c r="L4" s="10"/>
    </row>
    <row r="5" spans="1:12" x14ac:dyDescent="0.2">
      <c r="A5" s="6" t="s">
        <v>24</v>
      </c>
      <c r="B5" s="6" t="s">
        <v>38</v>
      </c>
      <c r="C5" s="6"/>
      <c r="D5" s="11">
        <v>0.54166666666666663</v>
      </c>
      <c r="E5" s="11">
        <v>0.56673611111111111</v>
      </c>
      <c r="F5" s="8">
        <f>(HOUR(E5-D5)*60*60)+(MINUTE(E5-D5)*60)+SECOND(E5-D5)</f>
        <v>2166</v>
      </c>
      <c r="G5" s="10">
        <v>1.087</v>
      </c>
      <c r="H5" s="8">
        <f>(F5/(IF(G5, G5, 1)))</f>
        <v>1992.6402943882244</v>
      </c>
      <c r="I5" s="10">
        <f>RANK(H5,$H$4:$H$13,1)</f>
        <v>2</v>
      </c>
      <c r="J5" s="10"/>
      <c r="K5" s="8">
        <f>(F5/(IF(J5, J5, 1)))</f>
        <v>2166</v>
      </c>
      <c r="L5" s="10"/>
    </row>
    <row r="6" spans="1:12" x14ac:dyDescent="0.2">
      <c r="A6" s="6" t="s">
        <v>25</v>
      </c>
      <c r="B6" s="6" t="s">
        <v>39</v>
      </c>
      <c r="C6" s="6"/>
      <c r="D6" s="11">
        <v>0.54166666666666663</v>
      </c>
      <c r="E6" s="11">
        <v>0.56682870370370375</v>
      </c>
      <c r="F6" s="8">
        <f>(HOUR(E6-D6)*60*60)+(MINUTE(E6-D6)*60)+SECOND(E6-D6)</f>
        <v>2174</v>
      </c>
      <c r="G6" s="10">
        <v>1.087</v>
      </c>
      <c r="H6" s="8">
        <f>(F6/(IF(G6, G6, 1)))</f>
        <v>2000</v>
      </c>
      <c r="I6" s="10">
        <f>RANK(H6,$H$4:$H$13,1)</f>
        <v>3</v>
      </c>
      <c r="J6" s="10"/>
      <c r="K6" s="8">
        <f>(F6/(IF(J6, J6, 1)))</f>
        <v>2174</v>
      </c>
      <c r="L6" s="10"/>
    </row>
    <row r="7" spans="1:12" x14ac:dyDescent="0.2">
      <c r="A7" s="6" t="s">
        <v>27</v>
      </c>
      <c r="B7" s="6" t="s">
        <v>63</v>
      </c>
      <c r="C7" s="6" t="s">
        <v>28</v>
      </c>
      <c r="D7" s="11">
        <v>0.54166666666666663</v>
      </c>
      <c r="E7" s="11">
        <v>0.56782407407407409</v>
      </c>
      <c r="F7" s="8">
        <f>(HOUR(E7-D7)*60*60)+(MINUTE(E7-D7)*60)+SECOND(E7-D7)</f>
        <v>2260</v>
      </c>
      <c r="G7" s="10">
        <v>1.127</v>
      </c>
      <c r="H7" s="8">
        <f>(F7/(IF(G7, G7, 1)))</f>
        <v>2005.3238686779059</v>
      </c>
      <c r="I7" s="10">
        <f>RANK(H7,$H$4:$H$13,1)</f>
        <v>4</v>
      </c>
      <c r="J7" s="10"/>
      <c r="K7" s="8">
        <f>(F7/(IF(J7, J7, 1)))</f>
        <v>2260</v>
      </c>
      <c r="L7" s="10"/>
    </row>
    <row r="8" spans="1:12" x14ac:dyDescent="0.2">
      <c r="A8" s="6" t="s">
        <v>29</v>
      </c>
      <c r="B8" s="6" t="s">
        <v>42</v>
      </c>
      <c r="C8" s="6"/>
      <c r="D8" s="11">
        <v>0.54166666666666663</v>
      </c>
      <c r="E8" s="11">
        <v>0.56695601851851851</v>
      </c>
      <c r="F8" s="8">
        <f>(HOUR(E8-D8)*60*60)+(MINUTE(E8-D8)*60)+SECOND(E8-D8)</f>
        <v>2185</v>
      </c>
      <c r="G8" s="10">
        <v>1.087</v>
      </c>
      <c r="H8" s="8">
        <f>(F8/(IF(G8, G8, 1)))</f>
        <v>2010.1195952161913</v>
      </c>
      <c r="I8" s="10">
        <f>RANK(H8,$H$4:$H$13,1)</f>
        <v>5</v>
      </c>
      <c r="J8" s="10"/>
      <c r="K8" s="8">
        <f>(F8/(IF(J8, J8, 1)))</f>
        <v>2185</v>
      </c>
      <c r="L8" s="10"/>
    </row>
    <row r="9" spans="1:12" x14ac:dyDescent="0.2">
      <c r="A9" s="6" t="s">
        <v>31</v>
      </c>
      <c r="B9" s="6" t="s">
        <v>43</v>
      </c>
      <c r="C9" s="6"/>
      <c r="D9" s="11">
        <v>0.54166666666666663</v>
      </c>
      <c r="E9" s="11">
        <v>0.56709490740740742</v>
      </c>
      <c r="F9" s="8">
        <f>(HOUR(E9-D9)*60*60)+(MINUTE(E9-D9)*60)+SECOND(E9-D9)</f>
        <v>2197</v>
      </c>
      <c r="G9" s="10">
        <v>1.087</v>
      </c>
      <c r="H9" s="8">
        <f>(F9/(IF(G9, G9, 1)))</f>
        <v>2021.1591536338547</v>
      </c>
      <c r="I9" s="10">
        <f>RANK(H9,$H$4:$H$13,1)</f>
        <v>6</v>
      </c>
      <c r="J9" s="10"/>
      <c r="K9" s="8">
        <f>(F9/(IF(J9, J9, 1)))</f>
        <v>2197</v>
      </c>
      <c r="L9" s="10"/>
    </row>
    <row r="10" spans="1:12" x14ac:dyDescent="0.2">
      <c r="A10" s="6" t="s">
        <v>18</v>
      </c>
      <c r="B10" s="6" t="s">
        <v>35</v>
      </c>
      <c r="C10" s="6" t="s">
        <v>34</v>
      </c>
      <c r="D10" s="7">
        <v>0.54166666666666663</v>
      </c>
      <c r="E10" s="7">
        <v>0.56355324074074076</v>
      </c>
      <c r="F10" s="8">
        <f>(HOUR(E10-D10)*60*60)+(MINUTE(E10-D10)*60)+SECOND(E10-D10)</f>
        <v>1891</v>
      </c>
      <c r="G10" s="9">
        <v>0.879</v>
      </c>
      <c r="H10" s="8">
        <f>(F10/(IF(G10, G10, 1)))</f>
        <v>2151.3083048919225</v>
      </c>
      <c r="I10" s="10">
        <f>RANK(H10,$H$4:$H$13,1)</f>
        <v>7</v>
      </c>
      <c r="J10" s="9"/>
      <c r="K10" s="8">
        <f>(F10/(IF(J10, J10, 1)))</f>
        <v>1891</v>
      </c>
      <c r="L10" s="10"/>
    </row>
    <row r="11" spans="1:12" x14ac:dyDescent="0.2">
      <c r="A11" s="6" t="s">
        <v>49</v>
      </c>
      <c r="B11" s="6" t="s">
        <v>44</v>
      </c>
      <c r="C11" s="6"/>
      <c r="D11" s="11">
        <v>0.54166666666666663</v>
      </c>
      <c r="E11" s="11">
        <v>0.56906250000000003</v>
      </c>
      <c r="F11" s="8">
        <f>(HOUR(E11-D11)*60*60)+(MINUTE(E11-D11)*60)+SECOND(E11-D11)</f>
        <v>2367</v>
      </c>
      <c r="G11" s="10">
        <v>1.087</v>
      </c>
      <c r="H11" s="8">
        <f>(F11/(IF(G11, G11, 1)))</f>
        <v>2177.5528978840848</v>
      </c>
      <c r="I11" s="10">
        <f>RANK(H11,$H$4:$H$13,1)</f>
        <v>8</v>
      </c>
      <c r="J11" s="10"/>
      <c r="K11" s="8">
        <f>(F11/(IF(J11, J11, 1)))</f>
        <v>2367</v>
      </c>
      <c r="L11" s="10"/>
    </row>
    <row r="12" spans="1:12" x14ac:dyDescent="0.2">
      <c r="A12" s="6" t="s">
        <v>26</v>
      </c>
      <c r="B12" s="6" t="s">
        <v>45</v>
      </c>
      <c r="C12" s="6" t="s">
        <v>40</v>
      </c>
      <c r="D12" s="11">
        <v>0.54166666666666663</v>
      </c>
      <c r="E12" s="11">
        <v>0.57034722222222223</v>
      </c>
      <c r="F12" s="8">
        <f>(HOUR(E12-D12)*60*60)+(MINUTE(E12-D12)*60)+SECOND(E12-D12)</f>
        <v>2478</v>
      </c>
      <c r="G12" s="10">
        <v>1.127</v>
      </c>
      <c r="H12" s="8">
        <f>(F12/(IF(G12, G12, 1)))</f>
        <v>2198.7577639751553</v>
      </c>
      <c r="I12" s="10">
        <f>RANK(H12,$H$4:$H$13,1)</f>
        <v>9</v>
      </c>
      <c r="J12" s="10"/>
      <c r="K12" s="8">
        <f>(F12/(IF(J12, J12, 1)))</f>
        <v>2478</v>
      </c>
      <c r="L12" s="10"/>
    </row>
    <row r="13" spans="1:12" x14ac:dyDescent="0.2">
      <c r="A13" s="6" t="s">
        <v>22</v>
      </c>
      <c r="B13" s="6" t="s">
        <v>47</v>
      </c>
      <c r="C13" s="6" t="s">
        <v>48</v>
      </c>
      <c r="D13" s="11">
        <v>0.54166666666666663</v>
      </c>
      <c r="E13" s="11">
        <v>0.57067129629629632</v>
      </c>
      <c r="F13" s="8">
        <f>(HOUR(E13-D13)*60*60)+(MINUTE(E13-D13)*60)+SECOND(E13-D13)</f>
        <v>2506</v>
      </c>
      <c r="G13" s="10">
        <v>1.127</v>
      </c>
      <c r="H13" s="8">
        <f>(F13/(IF(G13, G13, 1)))</f>
        <v>2223.6024844720496</v>
      </c>
      <c r="I13" s="10">
        <f>RANK(H13,$H$4:$H$13,1)</f>
        <v>10</v>
      </c>
      <c r="J13" s="10"/>
      <c r="K13" s="8">
        <f>(F13/(IF(J13, J13, 1)))</f>
        <v>2506</v>
      </c>
      <c r="L13" s="10"/>
    </row>
    <row r="14" spans="1:12" x14ac:dyDescent="0.2">
      <c r="A14" s="6" t="s">
        <v>19</v>
      </c>
      <c r="B14" s="6" t="s">
        <v>36</v>
      </c>
      <c r="C14" s="6"/>
      <c r="D14" s="11">
        <v>0.54166666666666663</v>
      </c>
      <c r="E14" s="11" t="s">
        <v>32</v>
      </c>
      <c r="F14" s="8" t="e">
        <f t="shared" ref="F4:F16" si="0">(HOUR(E14-D14)*60*60)+(MINUTE(E14-D14)*60)+SECOND(E14-D14)</f>
        <v>#VALUE!</v>
      </c>
      <c r="G14" s="10"/>
      <c r="H14" s="8" t="e">
        <f t="shared" ref="H4:H16" si="1">(F14/(IF(G14, G14, 1)))</f>
        <v>#VALUE!</v>
      </c>
      <c r="I14" s="10">
        <v>14</v>
      </c>
      <c r="J14" s="10"/>
      <c r="K14" s="8" t="e">
        <f t="shared" ref="K4:K16" si="2">(F14/(IF(J14, J14, 1)))</f>
        <v>#VALUE!</v>
      </c>
      <c r="L14" s="10"/>
    </row>
    <row r="15" spans="1:12" x14ac:dyDescent="0.2">
      <c r="A15" s="6" t="s">
        <v>20</v>
      </c>
      <c r="B15" s="6" t="s">
        <v>37</v>
      </c>
      <c r="C15" s="6" t="s">
        <v>21</v>
      </c>
      <c r="D15" s="11">
        <v>0.54166666666666663</v>
      </c>
      <c r="E15" s="10" t="s">
        <v>33</v>
      </c>
      <c r="F15" s="8" t="e">
        <f t="shared" si="0"/>
        <v>#VALUE!</v>
      </c>
      <c r="G15" s="10"/>
      <c r="H15" s="8" t="e">
        <f t="shared" si="1"/>
        <v>#VALUE!</v>
      </c>
      <c r="I15" s="10">
        <v>14</v>
      </c>
      <c r="J15" s="10"/>
      <c r="K15" s="8" t="e">
        <f t="shared" si="2"/>
        <v>#VALUE!</v>
      </c>
      <c r="L15" s="10"/>
    </row>
    <row r="16" spans="1:12" x14ac:dyDescent="0.2">
      <c r="A16" s="6" t="s">
        <v>23</v>
      </c>
      <c r="B16" s="6" t="s">
        <v>46</v>
      </c>
      <c r="C16" s="6"/>
      <c r="D16" s="11">
        <v>0.54166666666666663</v>
      </c>
      <c r="E16" s="10" t="s">
        <v>33</v>
      </c>
      <c r="F16" s="8" t="e">
        <f t="shared" si="0"/>
        <v>#VALUE!</v>
      </c>
      <c r="G16" s="10"/>
      <c r="H16" s="8" t="e">
        <f t="shared" si="1"/>
        <v>#VALUE!</v>
      </c>
      <c r="I16" s="10">
        <v>14</v>
      </c>
      <c r="J16" s="10"/>
      <c r="K16" s="8" t="e">
        <f t="shared" si="2"/>
        <v>#VALUE!</v>
      </c>
      <c r="L16" s="10"/>
    </row>
    <row r="17" spans="1:12" x14ac:dyDescent="0.2">
      <c r="A17" s="6"/>
      <c r="B17" s="6"/>
      <c r="C17" s="6"/>
      <c r="D17" s="10"/>
      <c r="E17" s="10"/>
      <c r="F17" s="8">
        <f t="shared" ref="F17:F43" si="3">(HOUR(E17-D17)*60*60)+(MINUTE(E17-D17)*60)+SECOND(E17-D17)</f>
        <v>0</v>
      </c>
      <c r="G17" s="10"/>
      <c r="H17" s="8">
        <f t="shared" ref="H17:H43" si="4">(F17/(IF(G17, G17, 1)))</f>
        <v>0</v>
      </c>
      <c r="I17" s="10"/>
      <c r="J17" s="10"/>
      <c r="K17" s="8">
        <f t="shared" ref="K17:K43" si="5">(F17/(IF(J17, J17, 1)))</f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3"/>
        <v>0</v>
      </c>
      <c r="G18" s="10"/>
      <c r="H18" s="8">
        <f t="shared" si="4"/>
        <v>0</v>
      </c>
      <c r="I18" s="10"/>
      <c r="J18" s="10"/>
      <c r="K18" s="8">
        <f t="shared" si="5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3"/>
        <v>0</v>
      </c>
      <c r="G19" s="10"/>
      <c r="H19" s="8">
        <f t="shared" si="4"/>
        <v>0</v>
      </c>
      <c r="I19" s="10"/>
      <c r="J19" s="10"/>
      <c r="K19" s="8">
        <f t="shared" si="5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3"/>
        <v>0</v>
      </c>
      <c r="G20" s="10"/>
      <c r="H20" s="8">
        <f t="shared" si="4"/>
        <v>0</v>
      </c>
      <c r="I20" s="10"/>
      <c r="J20" s="10"/>
      <c r="K20" s="8">
        <f t="shared" si="5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3"/>
        <v>0</v>
      </c>
      <c r="G21" s="10"/>
      <c r="H21" s="8">
        <f t="shared" si="4"/>
        <v>0</v>
      </c>
      <c r="I21" s="10"/>
      <c r="J21" s="10"/>
      <c r="K21" s="8">
        <f t="shared" si="5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3"/>
        <v>0</v>
      </c>
      <c r="G22" s="10"/>
      <c r="H22" s="8">
        <f t="shared" si="4"/>
        <v>0</v>
      </c>
      <c r="I22" s="10"/>
      <c r="J22" s="10"/>
      <c r="K22" s="8">
        <f t="shared" si="5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3"/>
        <v>0</v>
      </c>
      <c r="G23" s="10"/>
      <c r="H23" s="8">
        <f t="shared" si="4"/>
        <v>0</v>
      </c>
      <c r="I23" s="10"/>
      <c r="J23" s="10"/>
      <c r="K23" s="8">
        <f t="shared" si="5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4"/>
        <v>0</v>
      </c>
      <c r="I24" s="10"/>
      <c r="J24" s="10"/>
      <c r="K24" s="8">
        <f t="shared" si="5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4"/>
        <v>0</v>
      </c>
      <c r="I25" s="10"/>
      <c r="J25" s="10"/>
      <c r="K25" s="8">
        <f t="shared" si="5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4"/>
        <v>0</v>
      </c>
      <c r="I26" s="10"/>
      <c r="J26" s="10"/>
      <c r="K26" s="8">
        <f t="shared" si="5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4"/>
        <v>0</v>
      </c>
      <c r="I27" s="10"/>
      <c r="J27" s="10"/>
      <c r="K27" s="8">
        <f t="shared" si="5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3"/>
        <v>0</v>
      </c>
      <c r="G28" s="10"/>
      <c r="H28" s="8">
        <f t="shared" si="4"/>
        <v>0</v>
      </c>
      <c r="I28" s="10"/>
      <c r="J28" s="10"/>
      <c r="K28" s="8">
        <f t="shared" si="5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3"/>
        <v>0</v>
      </c>
      <c r="G29" s="10"/>
      <c r="H29" s="8">
        <f t="shared" si="4"/>
        <v>0</v>
      </c>
      <c r="I29" s="10"/>
      <c r="J29" s="10"/>
      <c r="K29" s="8">
        <f t="shared" si="5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3"/>
        <v>0</v>
      </c>
      <c r="G30" s="10"/>
      <c r="H30" s="8">
        <f t="shared" si="4"/>
        <v>0</v>
      </c>
      <c r="I30" s="10"/>
      <c r="J30" s="10"/>
      <c r="K30" s="8">
        <f t="shared" si="5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3"/>
        <v>0</v>
      </c>
      <c r="G31" s="10"/>
      <c r="H31" s="8">
        <f t="shared" si="4"/>
        <v>0</v>
      </c>
      <c r="I31" s="10"/>
      <c r="J31" s="10"/>
      <c r="K31" s="8">
        <f t="shared" si="5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3"/>
        <v>0</v>
      </c>
      <c r="G32" s="10"/>
      <c r="H32" s="8">
        <f t="shared" si="4"/>
        <v>0</v>
      </c>
      <c r="I32" s="10"/>
      <c r="J32" s="10"/>
      <c r="K32" s="8">
        <f t="shared" si="5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3"/>
        <v>0</v>
      </c>
      <c r="G33" s="10"/>
      <c r="H33" s="8">
        <f t="shared" si="4"/>
        <v>0</v>
      </c>
      <c r="I33" s="10"/>
      <c r="J33" s="10"/>
      <c r="K33" s="8">
        <f t="shared" si="5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3"/>
        <v>0</v>
      </c>
      <c r="G34" s="10"/>
      <c r="H34" s="8">
        <f t="shared" si="4"/>
        <v>0</v>
      </c>
      <c r="I34" s="10"/>
      <c r="J34" s="10"/>
      <c r="K34" s="8">
        <f t="shared" si="5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3"/>
        <v>0</v>
      </c>
      <c r="G35" s="10"/>
      <c r="H35" s="8">
        <f t="shared" si="4"/>
        <v>0</v>
      </c>
      <c r="I35" s="10"/>
      <c r="J35" s="10"/>
      <c r="K35" s="8">
        <f t="shared" si="5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3"/>
        <v>0</v>
      </c>
      <c r="G36" s="10"/>
      <c r="H36" s="8">
        <f t="shared" si="4"/>
        <v>0</v>
      </c>
      <c r="I36" s="10"/>
      <c r="J36" s="10"/>
      <c r="K36" s="8">
        <f t="shared" si="5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3"/>
        <v>0</v>
      </c>
      <c r="G37" s="10"/>
      <c r="H37" s="8">
        <f t="shared" si="4"/>
        <v>0</v>
      </c>
      <c r="I37" s="10"/>
      <c r="J37" s="10"/>
      <c r="K37" s="8">
        <f t="shared" si="5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3"/>
        <v>0</v>
      </c>
      <c r="G38" s="10"/>
      <c r="H38" s="8">
        <f t="shared" si="4"/>
        <v>0</v>
      </c>
      <c r="I38" s="10"/>
      <c r="J38" s="10"/>
      <c r="K38" s="8">
        <f t="shared" si="5"/>
        <v>0</v>
      </c>
      <c r="L38" s="10"/>
    </row>
    <row r="39" spans="1:12" x14ac:dyDescent="0.2">
      <c r="A39" s="6"/>
      <c r="B39" s="6"/>
      <c r="C39" s="6"/>
      <c r="D39" s="10"/>
      <c r="E39" s="10"/>
      <c r="F39" s="8">
        <f t="shared" si="3"/>
        <v>0</v>
      </c>
      <c r="G39" s="10"/>
      <c r="H39" s="8">
        <f t="shared" si="4"/>
        <v>0</v>
      </c>
      <c r="I39" s="10"/>
      <c r="J39" s="10"/>
      <c r="K39" s="8">
        <f t="shared" si="5"/>
        <v>0</v>
      </c>
      <c r="L39" s="10"/>
    </row>
    <row r="40" spans="1:12" x14ac:dyDescent="0.2">
      <c r="A40" s="6"/>
      <c r="B40" s="6"/>
      <c r="C40" s="6"/>
      <c r="D40" s="10"/>
      <c r="E40" s="10"/>
      <c r="F40" s="8">
        <f t="shared" si="3"/>
        <v>0</v>
      </c>
      <c r="G40" s="10"/>
      <c r="H40" s="8">
        <f t="shared" si="4"/>
        <v>0</v>
      </c>
      <c r="I40" s="10"/>
      <c r="J40" s="10"/>
      <c r="K40" s="8">
        <f t="shared" si="5"/>
        <v>0</v>
      </c>
      <c r="L40" s="10"/>
    </row>
    <row r="41" spans="1:12" x14ac:dyDescent="0.2">
      <c r="A41" s="6"/>
      <c r="B41" s="6"/>
      <c r="C41" s="6"/>
      <c r="D41" s="10"/>
      <c r="E41" s="10"/>
      <c r="F41" s="8">
        <f t="shared" si="3"/>
        <v>0</v>
      </c>
      <c r="G41" s="10"/>
      <c r="H41" s="8">
        <f t="shared" si="4"/>
        <v>0</v>
      </c>
      <c r="I41" s="10"/>
      <c r="J41" s="10"/>
      <c r="K41" s="8">
        <f t="shared" si="5"/>
        <v>0</v>
      </c>
      <c r="L41" s="10"/>
    </row>
    <row r="42" spans="1:12" x14ac:dyDescent="0.2">
      <c r="A42" s="6"/>
      <c r="B42" s="6"/>
      <c r="C42" s="6"/>
      <c r="D42" s="10"/>
      <c r="E42" s="10"/>
      <c r="F42" s="8">
        <f t="shared" si="3"/>
        <v>0</v>
      </c>
      <c r="G42" s="10"/>
      <c r="H42" s="8">
        <f t="shared" si="4"/>
        <v>0</v>
      </c>
      <c r="I42" s="10"/>
      <c r="J42" s="10"/>
      <c r="K42" s="8">
        <f t="shared" si="5"/>
        <v>0</v>
      </c>
      <c r="L42" s="10"/>
    </row>
    <row r="43" spans="1:12" x14ac:dyDescent="0.2">
      <c r="A43" s="6"/>
      <c r="B43" s="6"/>
      <c r="C43" s="6"/>
      <c r="D43" s="10"/>
      <c r="E43" s="10"/>
      <c r="F43" s="8">
        <f t="shared" si="3"/>
        <v>0</v>
      </c>
      <c r="G43" s="10"/>
      <c r="H43" s="8">
        <f t="shared" si="4"/>
        <v>0</v>
      </c>
      <c r="I43" s="10"/>
      <c r="J43" s="10"/>
      <c r="K43" s="8">
        <f t="shared" si="5"/>
        <v>0</v>
      </c>
      <c r="L43" s="10"/>
    </row>
  </sheetData>
  <sortState ref="A4:L13">
    <sortCondition ref="I4:I13"/>
  </sortState>
  <mergeCells count="7">
    <mergeCell ref="K2:L2"/>
    <mergeCell ref="A1:L1"/>
    <mergeCell ref="A2:B2"/>
    <mergeCell ref="C2:D2"/>
    <mergeCell ref="E2:F2"/>
    <mergeCell ref="G2:H2"/>
    <mergeCell ref="I2:J2"/>
  </mergeCells>
  <phoneticPr fontId="5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9" orientation="landscape" r:id="rId1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125" workbookViewId="0">
      <selection activeCell="A7" sqref="A7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25" style="3" customWidth="1"/>
    <col min="9" max="9" width="12.25" customWidth="1"/>
    <col min="10" max="10" width="7" style="4" customWidth="1"/>
    <col min="11" max="11" width="11.25" style="3" customWidth="1"/>
    <col min="12" max="12" width="9.25" customWidth="1"/>
  </cols>
  <sheetData>
    <row r="1" spans="1:12" ht="18" x14ac:dyDescent="0.25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2" customFormat="1" ht="27.95" customHeight="1" x14ac:dyDescent="0.2">
      <c r="A2" s="32" t="s">
        <v>105</v>
      </c>
      <c r="B2" s="29"/>
      <c r="C2" s="29" t="s">
        <v>66</v>
      </c>
      <c r="D2" s="29"/>
      <c r="E2" s="29" t="s">
        <v>108</v>
      </c>
      <c r="F2" s="29"/>
      <c r="G2" s="29" t="s">
        <v>70</v>
      </c>
      <c r="H2" s="29"/>
      <c r="I2" s="29" t="s">
        <v>64</v>
      </c>
      <c r="J2" s="29"/>
      <c r="K2" s="29" t="s">
        <v>65</v>
      </c>
      <c r="L2" s="29"/>
    </row>
    <row r="3" spans="1:12" s="5" customFormat="1" ht="38.25" x14ac:dyDescent="0.2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 x14ac:dyDescent="0.2">
      <c r="A4" s="6" t="s">
        <v>54</v>
      </c>
      <c r="B4" s="6" t="s">
        <v>67</v>
      </c>
      <c r="C4" s="6" t="s">
        <v>51</v>
      </c>
      <c r="D4" s="7"/>
      <c r="E4" s="7"/>
      <c r="F4" s="8">
        <v>2655</v>
      </c>
      <c r="G4" s="9">
        <v>1.127</v>
      </c>
      <c r="H4" s="8">
        <f>(F4/(IF(G4, G4, 1)))</f>
        <v>2355.8118899733809</v>
      </c>
      <c r="I4" s="10">
        <v>1</v>
      </c>
      <c r="J4" s="9"/>
      <c r="K4" s="8">
        <f>(F4/(IF(J4, J4, 1)))</f>
        <v>2655</v>
      </c>
      <c r="L4" s="10"/>
    </row>
    <row r="5" spans="1:12" x14ac:dyDescent="0.2">
      <c r="A5" s="6" t="s">
        <v>55</v>
      </c>
      <c r="B5" s="6" t="s">
        <v>41</v>
      </c>
      <c r="C5" s="6"/>
      <c r="D5" s="11"/>
      <c r="E5" s="11"/>
      <c r="F5" s="8">
        <v>2837</v>
      </c>
      <c r="G5" s="9">
        <v>1.18</v>
      </c>
      <c r="H5" s="8">
        <f t="shared" ref="H5:H38" si="0">(F5/(IF(G5, G5, 1)))</f>
        <v>2404.2372881355932</v>
      </c>
      <c r="I5" s="10">
        <v>2</v>
      </c>
      <c r="J5" s="10"/>
      <c r="K5" s="8">
        <f t="shared" ref="K5:K38" si="1">(F5/(IF(J5, J5, 1)))</f>
        <v>2837</v>
      </c>
      <c r="L5" s="10"/>
    </row>
    <row r="6" spans="1:12" x14ac:dyDescent="0.2">
      <c r="A6" s="6" t="s">
        <v>56</v>
      </c>
      <c r="B6" s="6" t="s">
        <v>38</v>
      </c>
      <c r="C6" s="6"/>
      <c r="D6" s="11"/>
      <c r="E6" s="10"/>
      <c r="F6" s="8">
        <v>2760</v>
      </c>
      <c r="G6" s="10">
        <v>1.087</v>
      </c>
      <c r="H6" s="8">
        <f t="shared" si="0"/>
        <v>2539.0984360625575</v>
      </c>
      <c r="I6" s="10">
        <v>3</v>
      </c>
      <c r="J6" s="10"/>
      <c r="K6" s="8">
        <f t="shared" si="1"/>
        <v>2760</v>
      </c>
      <c r="L6" s="10"/>
    </row>
    <row r="7" spans="1:12" x14ac:dyDescent="0.2">
      <c r="A7" s="6" t="s">
        <v>57</v>
      </c>
      <c r="B7" s="6" t="s">
        <v>62</v>
      </c>
      <c r="C7" s="6"/>
      <c r="D7" s="11"/>
      <c r="E7" s="11"/>
      <c r="F7" s="8">
        <v>2991</v>
      </c>
      <c r="G7" s="10">
        <v>1.127</v>
      </c>
      <c r="H7" s="8">
        <f t="shared" si="0"/>
        <v>2653.9485359361138</v>
      </c>
      <c r="I7" s="10">
        <v>4</v>
      </c>
      <c r="J7" s="10"/>
      <c r="K7" s="8">
        <f t="shared" si="1"/>
        <v>2991</v>
      </c>
      <c r="L7" s="10"/>
    </row>
    <row r="8" spans="1:12" x14ac:dyDescent="0.2">
      <c r="A8" s="6" t="s">
        <v>58</v>
      </c>
      <c r="B8" s="6" t="s">
        <v>63</v>
      </c>
      <c r="C8" s="6" t="s">
        <v>52</v>
      </c>
      <c r="D8" s="11"/>
      <c r="E8" s="10"/>
      <c r="F8" s="8">
        <v>3068</v>
      </c>
      <c r="G8" s="10">
        <v>1.127</v>
      </c>
      <c r="H8" s="8">
        <f t="shared" si="0"/>
        <v>2722.2715173025731</v>
      </c>
      <c r="I8" s="10">
        <v>5</v>
      </c>
      <c r="J8" s="10"/>
      <c r="K8" s="8">
        <f t="shared" si="1"/>
        <v>3068</v>
      </c>
      <c r="L8" s="10"/>
    </row>
    <row r="9" spans="1:12" x14ac:dyDescent="0.2">
      <c r="A9" s="6" t="s">
        <v>59</v>
      </c>
      <c r="B9" s="6" t="s">
        <v>35</v>
      </c>
      <c r="C9" s="6" t="s">
        <v>34</v>
      </c>
      <c r="D9" s="11"/>
      <c r="E9" s="11"/>
      <c r="F9" s="8">
        <v>2395</v>
      </c>
      <c r="G9" s="10">
        <v>0.879</v>
      </c>
      <c r="H9" s="8">
        <f t="shared" si="0"/>
        <v>2724.6871444823664</v>
      </c>
      <c r="I9" s="10">
        <v>6</v>
      </c>
      <c r="J9" s="10"/>
      <c r="K9" s="8">
        <f t="shared" si="1"/>
        <v>2395</v>
      </c>
      <c r="L9" s="10"/>
    </row>
    <row r="10" spans="1:12" x14ac:dyDescent="0.2">
      <c r="A10" s="6" t="s">
        <v>61</v>
      </c>
      <c r="B10" s="6" t="s">
        <v>107</v>
      </c>
      <c r="C10" s="6"/>
      <c r="D10" s="11"/>
      <c r="E10" s="11"/>
      <c r="F10" s="8">
        <v>4320</v>
      </c>
      <c r="G10" s="10">
        <v>1.4470000000000001</v>
      </c>
      <c r="H10" s="8">
        <f t="shared" si="0"/>
        <v>2985.4872149274361</v>
      </c>
      <c r="I10" s="10">
        <v>7</v>
      </c>
      <c r="J10" s="10"/>
      <c r="K10" s="8">
        <f t="shared" si="1"/>
        <v>4320</v>
      </c>
      <c r="L10" s="10"/>
    </row>
    <row r="11" spans="1:12" x14ac:dyDescent="0.2">
      <c r="A11" s="6" t="s">
        <v>60</v>
      </c>
      <c r="B11" s="6" t="s">
        <v>47</v>
      </c>
      <c r="C11" s="6" t="s">
        <v>53</v>
      </c>
      <c r="D11" s="11"/>
      <c r="E11" s="11"/>
      <c r="F11" s="8">
        <v>6830</v>
      </c>
      <c r="G11" s="10">
        <v>1.127</v>
      </c>
      <c r="H11" s="8">
        <f t="shared" si="0"/>
        <v>6060.3371783496004</v>
      </c>
      <c r="I11" s="10">
        <v>8</v>
      </c>
      <c r="J11" s="10"/>
      <c r="K11" s="8">
        <f t="shared" si="1"/>
        <v>6830</v>
      </c>
      <c r="L11" s="10"/>
    </row>
    <row r="12" spans="1:12" x14ac:dyDescent="0.2">
      <c r="A12" s="6"/>
      <c r="B12" s="6"/>
      <c r="C12" s="6"/>
      <c r="D12" s="10"/>
      <c r="E12" s="10"/>
      <c r="F12" s="8">
        <f t="shared" ref="F12:F38" si="2">(HOUR(E12-D12)*60*60)+(MINUTE(E12-D12)*60)+SECOND(E12-D12)</f>
        <v>0</v>
      </c>
      <c r="G12" s="10"/>
      <c r="H12" s="8">
        <f t="shared" si="0"/>
        <v>0</v>
      </c>
      <c r="I12" s="10"/>
      <c r="J12" s="10"/>
      <c r="K12" s="8">
        <f t="shared" si="1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2"/>
        <v>0</v>
      </c>
      <c r="G13" s="10"/>
      <c r="H13" s="8">
        <f t="shared" si="0"/>
        <v>0</v>
      </c>
      <c r="I13" s="10"/>
      <c r="J13" s="10"/>
      <c r="K13" s="8">
        <f t="shared" si="1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2"/>
        <v>0</v>
      </c>
      <c r="G14" s="10"/>
      <c r="H14" s="8">
        <f t="shared" si="0"/>
        <v>0</v>
      </c>
      <c r="I14" s="10"/>
      <c r="J14" s="10"/>
      <c r="K14" s="8">
        <f t="shared" si="1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2"/>
        <v>0</v>
      </c>
      <c r="G15" s="10"/>
      <c r="H15" s="8">
        <f t="shared" si="0"/>
        <v>0</v>
      </c>
      <c r="I15" s="10"/>
      <c r="J15" s="10"/>
      <c r="K15" s="8">
        <f t="shared" si="1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2"/>
        <v>0</v>
      </c>
      <c r="G16" s="10"/>
      <c r="H16" s="8">
        <f t="shared" si="0"/>
        <v>0</v>
      </c>
      <c r="I16" s="10"/>
      <c r="J16" s="10"/>
      <c r="K16" s="8">
        <f t="shared" si="1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2"/>
        <v>0</v>
      </c>
      <c r="G17" s="10"/>
      <c r="H17" s="8">
        <f t="shared" si="0"/>
        <v>0</v>
      </c>
      <c r="I17" s="10"/>
      <c r="J17" s="10"/>
      <c r="K17" s="8">
        <f t="shared" si="1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2"/>
        <v>0</v>
      </c>
      <c r="G18" s="10"/>
      <c r="H18" s="8">
        <f t="shared" si="0"/>
        <v>0</v>
      </c>
      <c r="I18" s="10"/>
      <c r="J18" s="10"/>
      <c r="K18" s="8">
        <f t="shared" si="1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2"/>
        <v>0</v>
      </c>
      <c r="G19" s="10"/>
      <c r="H19" s="8">
        <f t="shared" si="0"/>
        <v>0</v>
      </c>
      <c r="I19" s="10"/>
      <c r="J19" s="10"/>
      <c r="K19" s="8">
        <f t="shared" si="1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2"/>
        <v>0</v>
      </c>
      <c r="G20" s="10"/>
      <c r="H20" s="8">
        <f t="shared" si="0"/>
        <v>0</v>
      </c>
      <c r="I20" s="10"/>
      <c r="J20" s="10"/>
      <c r="K20" s="8">
        <f t="shared" si="1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2"/>
        <v>0</v>
      </c>
      <c r="G21" s="10"/>
      <c r="H21" s="8">
        <f t="shared" si="0"/>
        <v>0</v>
      </c>
      <c r="I21" s="10"/>
      <c r="J21" s="10"/>
      <c r="K21" s="8">
        <f t="shared" si="1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2"/>
        <v>0</v>
      </c>
      <c r="G22" s="10"/>
      <c r="H22" s="8">
        <f t="shared" si="0"/>
        <v>0</v>
      </c>
      <c r="I22" s="10"/>
      <c r="J22" s="10"/>
      <c r="K22" s="8">
        <f t="shared" si="1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2"/>
        <v>0</v>
      </c>
      <c r="G23" s="10"/>
      <c r="H23" s="8">
        <f t="shared" si="0"/>
        <v>0</v>
      </c>
      <c r="I23" s="10"/>
      <c r="J23" s="10"/>
      <c r="K23" s="8">
        <f t="shared" si="1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2"/>
        <v>0</v>
      </c>
      <c r="G24" s="10"/>
      <c r="H24" s="8">
        <f t="shared" si="0"/>
        <v>0</v>
      </c>
      <c r="I24" s="10"/>
      <c r="J24" s="10"/>
      <c r="K24" s="8">
        <f t="shared" si="1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2"/>
        <v>0</v>
      </c>
      <c r="G25" s="10"/>
      <c r="H25" s="8">
        <f t="shared" si="0"/>
        <v>0</v>
      </c>
      <c r="I25" s="10"/>
      <c r="J25" s="10"/>
      <c r="K25" s="8">
        <f t="shared" si="1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2"/>
        <v>0</v>
      </c>
      <c r="G26" s="10"/>
      <c r="H26" s="8">
        <f t="shared" si="0"/>
        <v>0</v>
      </c>
      <c r="I26" s="10"/>
      <c r="J26" s="10"/>
      <c r="K26" s="8">
        <f t="shared" si="1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2"/>
        <v>0</v>
      </c>
      <c r="G27" s="10"/>
      <c r="H27" s="8">
        <f t="shared" si="0"/>
        <v>0</v>
      </c>
      <c r="I27" s="10"/>
      <c r="J27" s="10"/>
      <c r="K27" s="8">
        <f t="shared" si="1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2"/>
        <v>0</v>
      </c>
      <c r="G28" s="10"/>
      <c r="H28" s="8">
        <f t="shared" si="0"/>
        <v>0</v>
      </c>
      <c r="I28" s="10"/>
      <c r="J28" s="10"/>
      <c r="K28" s="8">
        <f t="shared" si="1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2"/>
        <v>0</v>
      </c>
      <c r="G29" s="10"/>
      <c r="H29" s="8">
        <f t="shared" si="0"/>
        <v>0</v>
      </c>
      <c r="I29" s="10"/>
      <c r="J29" s="10"/>
      <c r="K29" s="8">
        <f t="shared" si="1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2"/>
        <v>0</v>
      </c>
      <c r="G30" s="10"/>
      <c r="H30" s="8">
        <f t="shared" si="0"/>
        <v>0</v>
      </c>
      <c r="I30" s="10"/>
      <c r="J30" s="10"/>
      <c r="K30" s="8">
        <f t="shared" si="1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2"/>
        <v>0</v>
      </c>
      <c r="G31" s="10"/>
      <c r="H31" s="8">
        <f t="shared" si="0"/>
        <v>0</v>
      </c>
      <c r="I31" s="10"/>
      <c r="J31" s="10"/>
      <c r="K31" s="8">
        <f t="shared" si="1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2"/>
        <v>0</v>
      </c>
      <c r="G32" s="10"/>
      <c r="H32" s="8">
        <f t="shared" si="0"/>
        <v>0</v>
      </c>
      <c r="I32" s="10"/>
      <c r="J32" s="10"/>
      <c r="K32" s="8">
        <f t="shared" si="1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2"/>
        <v>0</v>
      </c>
      <c r="G33" s="10"/>
      <c r="H33" s="8">
        <f t="shared" si="0"/>
        <v>0</v>
      </c>
      <c r="I33" s="10"/>
      <c r="J33" s="10"/>
      <c r="K33" s="8">
        <f t="shared" si="1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2"/>
        <v>0</v>
      </c>
      <c r="G34" s="10"/>
      <c r="H34" s="8">
        <f t="shared" si="0"/>
        <v>0</v>
      </c>
      <c r="I34" s="10"/>
      <c r="J34" s="10"/>
      <c r="K34" s="8">
        <f t="shared" si="1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2"/>
        <v>0</v>
      </c>
      <c r="G35" s="10"/>
      <c r="H35" s="8">
        <f t="shared" si="0"/>
        <v>0</v>
      </c>
      <c r="I35" s="10"/>
      <c r="J35" s="10"/>
      <c r="K35" s="8">
        <f t="shared" si="1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2"/>
        <v>0</v>
      </c>
      <c r="G36" s="10"/>
      <c r="H36" s="8">
        <f t="shared" si="0"/>
        <v>0</v>
      </c>
      <c r="I36" s="10"/>
      <c r="J36" s="10"/>
      <c r="K36" s="8">
        <f t="shared" si="1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2"/>
        <v>0</v>
      </c>
      <c r="G37" s="10"/>
      <c r="H37" s="8">
        <f t="shared" si="0"/>
        <v>0</v>
      </c>
      <c r="I37" s="10"/>
      <c r="J37" s="10"/>
      <c r="K37" s="8">
        <f t="shared" si="1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2"/>
        <v>0</v>
      </c>
      <c r="G38" s="10"/>
      <c r="H38" s="8">
        <f t="shared" si="0"/>
        <v>0</v>
      </c>
      <c r="I38" s="10"/>
      <c r="J38" s="10"/>
      <c r="K38" s="8">
        <f t="shared" si="1"/>
        <v>0</v>
      </c>
      <c r="L38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91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125" workbookViewId="0">
      <selection activeCell="H8" sqref="H8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2.875" style="3" customWidth="1"/>
    <col min="9" max="9" width="12.25" customWidth="1"/>
    <col min="10" max="10" width="7" style="4" customWidth="1"/>
    <col min="11" max="11" width="11.25" style="3" customWidth="1"/>
    <col min="12" max="12" width="9.25" customWidth="1"/>
  </cols>
  <sheetData>
    <row r="1" spans="1:12" ht="18" x14ac:dyDescent="0.25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2" customFormat="1" ht="27.95" customHeight="1" x14ac:dyDescent="0.2">
      <c r="A2" s="32" t="s">
        <v>105</v>
      </c>
      <c r="B2" s="29"/>
      <c r="C2" s="29" t="s">
        <v>104</v>
      </c>
      <c r="D2" s="29"/>
      <c r="E2" s="29" t="s">
        <v>108</v>
      </c>
      <c r="F2" s="29"/>
      <c r="G2" s="29" t="s">
        <v>69</v>
      </c>
      <c r="H2" s="29"/>
      <c r="I2" s="29" t="s">
        <v>106</v>
      </c>
      <c r="J2" s="29"/>
      <c r="K2" s="29" t="s">
        <v>17</v>
      </c>
      <c r="L2" s="29"/>
    </row>
    <row r="3" spans="1:12" s="5" customFormat="1" ht="38.25" x14ac:dyDescent="0.2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 x14ac:dyDescent="0.2">
      <c r="A4" s="6" t="s">
        <v>54</v>
      </c>
      <c r="B4" s="6" t="s">
        <v>67</v>
      </c>
      <c r="C4" s="6" t="s">
        <v>51</v>
      </c>
      <c r="D4" s="7"/>
      <c r="E4" s="7"/>
      <c r="F4" s="8">
        <v>2661</v>
      </c>
      <c r="G4" s="9">
        <v>1.127</v>
      </c>
      <c r="H4" s="8">
        <f>(F4/(IF(G4, G4, 1)))</f>
        <v>2361.1357586512868</v>
      </c>
      <c r="I4" s="10">
        <v>1</v>
      </c>
      <c r="J4" s="9"/>
      <c r="K4" s="8">
        <f>(F4/(IF(J4, J4, 1)))</f>
        <v>2661</v>
      </c>
      <c r="L4" s="10"/>
    </row>
    <row r="5" spans="1:12" x14ac:dyDescent="0.2">
      <c r="A5" s="6" t="s">
        <v>56</v>
      </c>
      <c r="B5" s="6" t="s">
        <v>38</v>
      </c>
      <c r="C5" s="6"/>
      <c r="D5" s="10"/>
      <c r="E5" s="10"/>
      <c r="F5" s="8">
        <v>2620</v>
      </c>
      <c r="G5" s="10">
        <v>1.087</v>
      </c>
      <c r="H5" s="8">
        <f t="shared" ref="H5:H10" si="0">(F5/(IF(G5, G5, 1)))</f>
        <v>2410.3035878564856</v>
      </c>
      <c r="I5" s="10">
        <v>2</v>
      </c>
      <c r="J5" s="10"/>
      <c r="K5" s="8">
        <f t="shared" ref="K5:K20" si="1">(F5/(IF(J5, J5, 1)))</f>
        <v>2620</v>
      </c>
      <c r="L5" s="10"/>
    </row>
    <row r="6" spans="1:12" x14ac:dyDescent="0.2">
      <c r="A6" s="6" t="s">
        <v>57</v>
      </c>
      <c r="B6" s="6" t="s">
        <v>62</v>
      </c>
      <c r="C6" s="6"/>
      <c r="D6" s="10"/>
      <c r="E6" s="10"/>
      <c r="F6" s="8">
        <v>2745</v>
      </c>
      <c r="G6" s="10">
        <v>1.127</v>
      </c>
      <c r="H6" s="8">
        <f t="shared" si="0"/>
        <v>2435.6699201419697</v>
      </c>
      <c r="I6" s="10">
        <v>3</v>
      </c>
      <c r="J6" s="10"/>
      <c r="K6" s="8">
        <f t="shared" si="1"/>
        <v>2745</v>
      </c>
      <c r="L6" s="10"/>
    </row>
    <row r="7" spans="1:12" x14ac:dyDescent="0.2">
      <c r="A7" s="6" t="s">
        <v>58</v>
      </c>
      <c r="B7" s="6" t="s">
        <v>63</v>
      </c>
      <c r="C7" s="6" t="s">
        <v>52</v>
      </c>
      <c r="D7" s="11"/>
      <c r="E7" s="11"/>
      <c r="F7" s="8">
        <v>2797</v>
      </c>
      <c r="G7" s="10">
        <v>1.127</v>
      </c>
      <c r="H7" s="8">
        <f t="shared" si="0"/>
        <v>2481.8101153504881</v>
      </c>
      <c r="I7" s="10">
        <v>4</v>
      </c>
      <c r="J7" s="10"/>
      <c r="K7" s="8">
        <f t="shared" si="1"/>
        <v>2797</v>
      </c>
      <c r="L7" s="10"/>
    </row>
    <row r="8" spans="1:12" x14ac:dyDescent="0.2">
      <c r="A8" s="6" t="s">
        <v>55</v>
      </c>
      <c r="B8" s="6" t="s">
        <v>41</v>
      </c>
      <c r="C8" s="6"/>
      <c r="D8" s="11"/>
      <c r="E8" s="10"/>
      <c r="F8" s="8">
        <v>3048</v>
      </c>
      <c r="G8" s="9">
        <v>1.18</v>
      </c>
      <c r="H8" s="8">
        <f t="shared" si="0"/>
        <v>2583.0508474576272</v>
      </c>
      <c r="I8" s="10">
        <v>5</v>
      </c>
      <c r="J8" s="10"/>
      <c r="K8" s="8">
        <f t="shared" si="1"/>
        <v>3048</v>
      </c>
      <c r="L8" s="10"/>
    </row>
    <row r="9" spans="1:12" x14ac:dyDescent="0.2">
      <c r="A9" s="6" t="s">
        <v>59</v>
      </c>
      <c r="B9" s="6" t="s">
        <v>35</v>
      </c>
      <c r="C9" s="6" t="s">
        <v>34</v>
      </c>
      <c r="D9" s="11"/>
      <c r="E9" s="11"/>
      <c r="F9" s="8">
        <v>2375</v>
      </c>
      <c r="G9" s="10">
        <v>0.879</v>
      </c>
      <c r="H9" s="8">
        <f t="shared" si="0"/>
        <v>2701.9340159271901</v>
      </c>
      <c r="I9" s="10">
        <v>6</v>
      </c>
      <c r="J9" s="10"/>
      <c r="K9" s="8">
        <f t="shared" si="1"/>
        <v>2375</v>
      </c>
      <c r="L9" s="10"/>
    </row>
    <row r="10" spans="1:12" x14ac:dyDescent="0.2">
      <c r="A10" s="6" t="s">
        <v>60</v>
      </c>
      <c r="B10" s="6" t="s">
        <v>47</v>
      </c>
      <c r="C10" s="6" t="s">
        <v>53</v>
      </c>
      <c r="D10" s="11"/>
      <c r="E10" s="11"/>
      <c r="F10" s="8">
        <v>4650</v>
      </c>
      <c r="G10" s="10">
        <v>1.127</v>
      </c>
      <c r="H10" s="8">
        <f t="shared" si="0"/>
        <v>4125.9982253771077</v>
      </c>
      <c r="I10" s="10">
        <v>7</v>
      </c>
      <c r="J10" s="10"/>
      <c r="K10" s="8">
        <f t="shared" si="1"/>
        <v>4650</v>
      </c>
      <c r="L10" s="10"/>
    </row>
    <row r="11" spans="1:12" x14ac:dyDescent="0.2">
      <c r="A11" s="6" t="s">
        <v>61</v>
      </c>
      <c r="B11" s="6" t="s">
        <v>107</v>
      </c>
      <c r="C11" s="6"/>
      <c r="D11" s="11"/>
      <c r="E11" s="11"/>
      <c r="F11" s="8" t="s">
        <v>68</v>
      </c>
      <c r="G11" s="10">
        <v>1.4470000000000001</v>
      </c>
      <c r="H11" s="8"/>
      <c r="I11" s="10">
        <v>9</v>
      </c>
      <c r="J11" s="10"/>
      <c r="K11" s="8" t="e">
        <f t="shared" si="1"/>
        <v>#VALUE!</v>
      </c>
      <c r="L11" s="10"/>
    </row>
    <row r="12" spans="1:12" x14ac:dyDescent="0.2">
      <c r="A12" s="6"/>
      <c r="B12" s="6"/>
      <c r="C12" s="6"/>
      <c r="D12" s="10"/>
      <c r="E12" s="10"/>
      <c r="F12" s="8">
        <f t="shared" ref="F12:F20" si="2">(HOUR(E12-D12)*60*60)+(MINUTE(E12-D12)*60)+SECOND(E12-D12)</f>
        <v>0</v>
      </c>
      <c r="G12" s="10"/>
      <c r="H12" s="8">
        <f t="shared" ref="H12:H20" si="3">(F12/(IF(G12, G12, 1)))</f>
        <v>0</v>
      </c>
      <c r="I12" s="10"/>
      <c r="J12" s="10"/>
      <c r="K12" s="8">
        <f t="shared" si="1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2"/>
        <v>0</v>
      </c>
      <c r="G13" s="10"/>
      <c r="H13" s="8">
        <f t="shared" si="3"/>
        <v>0</v>
      </c>
      <c r="I13" s="10"/>
      <c r="J13" s="10"/>
      <c r="K13" s="8">
        <f t="shared" si="1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2"/>
        <v>0</v>
      </c>
      <c r="G14" s="10"/>
      <c r="H14" s="8">
        <f t="shared" si="3"/>
        <v>0</v>
      </c>
      <c r="I14" s="10"/>
      <c r="J14" s="10"/>
      <c r="K14" s="8">
        <f t="shared" si="1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2"/>
        <v>0</v>
      </c>
      <c r="G15" s="10"/>
      <c r="H15" s="8">
        <f t="shared" si="3"/>
        <v>0</v>
      </c>
      <c r="I15" s="10"/>
      <c r="J15" s="10"/>
      <c r="K15" s="8">
        <f t="shared" si="1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2"/>
        <v>0</v>
      </c>
      <c r="G16" s="10"/>
      <c r="H16" s="8">
        <f t="shared" si="3"/>
        <v>0</v>
      </c>
      <c r="I16" s="10"/>
      <c r="J16" s="10"/>
      <c r="K16" s="8">
        <f t="shared" si="1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2"/>
        <v>0</v>
      </c>
      <c r="G17" s="10"/>
      <c r="H17" s="8">
        <f t="shared" si="3"/>
        <v>0</v>
      </c>
      <c r="I17" s="10"/>
      <c r="J17" s="10"/>
      <c r="K17" s="8">
        <f t="shared" si="1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2"/>
        <v>0</v>
      </c>
      <c r="G18" s="10"/>
      <c r="H18" s="8">
        <f t="shared" si="3"/>
        <v>0</v>
      </c>
      <c r="I18" s="10"/>
      <c r="J18" s="10"/>
      <c r="K18" s="8">
        <f t="shared" si="1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2"/>
        <v>0</v>
      </c>
      <c r="G19" s="10"/>
      <c r="H19" s="8">
        <f t="shared" si="3"/>
        <v>0</v>
      </c>
      <c r="I19" s="10"/>
      <c r="J19" s="10"/>
      <c r="K19" s="8">
        <f t="shared" si="1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2"/>
        <v>0</v>
      </c>
      <c r="G20" s="10"/>
      <c r="H20" s="8">
        <f t="shared" si="3"/>
        <v>0</v>
      </c>
      <c r="I20" s="10"/>
      <c r="J20" s="10"/>
      <c r="K20" s="8">
        <f t="shared" si="1"/>
        <v>0</v>
      </c>
      <c r="L20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91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7" sqref="A7"/>
    </sheetView>
  </sheetViews>
  <sheetFormatPr defaultRowHeight="12.75" x14ac:dyDescent="0.2"/>
  <sheetData>
    <row r="1" spans="1:8" ht="15" x14ac:dyDescent="0.25">
      <c r="A1" s="26" t="s">
        <v>116</v>
      </c>
      <c r="B1" s="27" t="s">
        <v>117</v>
      </c>
      <c r="C1" t="s">
        <v>118</v>
      </c>
      <c r="D1" s="24"/>
      <c r="E1" s="24"/>
      <c r="F1" s="24" t="s">
        <v>119</v>
      </c>
      <c r="G1" s="28" t="s">
        <v>120</v>
      </c>
    </row>
    <row r="2" spans="1:8" x14ac:dyDescent="0.2">
      <c r="B2" s="27"/>
      <c r="D2" s="24"/>
      <c r="E2" s="24"/>
      <c r="F2" s="24"/>
      <c r="G2" s="28"/>
    </row>
    <row r="3" spans="1:8" x14ac:dyDescent="0.2">
      <c r="A3" t="s">
        <v>121</v>
      </c>
      <c r="B3" s="27" t="s">
        <v>122</v>
      </c>
      <c r="C3" t="s">
        <v>123</v>
      </c>
      <c r="D3" s="24" t="s">
        <v>2</v>
      </c>
      <c r="E3" s="24" t="s">
        <v>124</v>
      </c>
      <c r="F3" s="24" t="s">
        <v>125</v>
      </c>
      <c r="G3" s="28" t="s">
        <v>126</v>
      </c>
    </row>
    <row r="4" spans="1:8" x14ac:dyDescent="0.2">
      <c r="A4" t="s">
        <v>127</v>
      </c>
      <c r="B4" s="27">
        <v>13345</v>
      </c>
      <c r="C4" t="s">
        <v>128</v>
      </c>
      <c r="D4" s="24">
        <v>1127</v>
      </c>
      <c r="E4" s="24">
        <v>44</v>
      </c>
      <c r="F4" s="24">
        <v>35</v>
      </c>
      <c r="G4" s="28">
        <f t="shared" ref="G4:G12" si="0">((E4*60)+F4)*1000/D4</f>
        <v>2373.5581188997339</v>
      </c>
      <c r="H4" s="24">
        <v>1</v>
      </c>
    </row>
    <row r="5" spans="1:8" x14ac:dyDescent="0.2">
      <c r="A5" t="s">
        <v>111</v>
      </c>
      <c r="B5" s="27">
        <v>13958</v>
      </c>
      <c r="C5" t="s">
        <v>128</v>
      </c>
      <c r="D5" s="24">
        <v>1127</v>
      </c>
      <c r="E5" s="24">
        <v>44</v>
      </c>
      <c r="F5" s="24">
        <v>53</v>
      </c>
      <c r="G5" s="28">
        <f t="shared" si="0"/>
        <v>2389.5297249334517</v>
      </c>
      <c r="H5" s="24">
        <v>2</v>
      </c>
    </row>
    <row r="6" spans="1:8" x14ac:dyDescent="0.2">
      <c r="A6" t="s">
        <v>129</v>
      </c>
      <c r="B6" s="27">
        <v>13956</v>
      </c>
      <c r="C6" t="s">
        <v>128</v>
      </c>
      <c r="D6" s="24">
        <v>1127</v>
      </c>
      <c r="E6" s="24">
        <v>47</v>
      </c>
      <c r="F6" s="24">
        <v>26</v>
      </c>
      <c r="G6" s="28">
        <f t="shared" si="0"/>
        <v>2525.2883762200531</v>
      </c>
      <c r="H6" s="24">
        <v>3</v>
      </c>
    </row>
    <row r="7" spans="1:8" x14ac:dyDescent="0.2">
      <c r="A7" t="s">
        <v>130</v>
      </c>
      <c r="B7" s="27">
        <v>274</v>
      </c>
      <c r="C7" t="s">
        <v>131</v>
      </c>
      <c r="D7" s="24">
        <v>879</v>
      </c>
      <c r="E7" s="24">
        <v>38</v>
      </c>
      <c r="F7" s="24">
        <v>31</v>
      </c>
      <c r="G7" s="28">
        <f t="shared" si="0"/>
        <v>2629.1240045506256</v>
      </c>
      <c r="H7" s="24">
        <v>4</v>
      </c>
    </row>
    <row r="8" spans="1:8" x14ac:dyDescent="0.2">
      <c r="A8" t="s">
        <v>50</v>
      </c>
      <c r="B8" s="27">
        <v>155152</v>
      </c>
      <c r="C8" t="s">
        <v>132</v>
      </c>
      <c r="D8" s="24">
        <v>1180</v>
      </c>
      <c r="E8" s="24">
        <v>52</v>
      </c>
      <c r="F8" s="24">
        <v>58</v>
      </c>
      <c r="G8" s="28">
        <f t="shared" si="0"/>
        <v>2693.2203389830506</v>
      </c>
      <c r="H8" s="24">
        <v>5</v>
      </c>
    </row>
    <row r="9" spans="1:8" x14ac:dyDescent="0.2">
      <c r="A9" t="s">
        <v>133</v>
      </c>
      <c r="B9" s="27">
        <v>1365</v>
      </c>
      <c r="C9" t="s">
        <v>128</v>
      </c>
      <c r="D9" s="24">
        <v>1127</v>
      </c>
      <c r="E9" s="24">
        <v>52</v>
      </c>
      <c r="F9" s="24">
        <v>48</v>
      </c>
      <c r="G9" s="28">
        <f t="shared" si="0"/>
        <v>2811.0026619343389</v>
      </c>
      <c r="H9" s="24">
        <v>6</v>
      </c>
    </row>
    <row r="10" spans="1:8" x14ac:dyDescent="0.2">
      <c r="A10" t="s">
        <v>134</v>
      </c>
      <c r="B10" s="27">
        <v>13703</v>
      </c>
      <c r="C10" t="s">
        <v>128</v>
      </c>
      <c r="D10" s="24">
        <v>1127</v>
      </c>
      <c r="E10" s="24">
        <v>53</v>
      </c>
      <c r="F10" s="24">
        <v>19</v>
      </c>
      <c r="G10" s="28">
        <f t="shared" si="0"/>
        <v>2838.5093167701862</v>
      </c>
      <c r="H10" s="24">
        <v>7</v>
      </c>
    </row>
    <row r="11" spans="1:8" x14ac:dyDescent="0.2">
      <c r="A11" t="s">
        <v>135</v>
      </c>
      <c r="B11" s="27">
        <v>11947</v>
      </c>
      <c r="C11" t="s">
        <v>128</v>
      </c>
      <c r="D11" s="24">
        <v>1127</v>
      </c>
      <c r="E11" s="24">
        <v>54</v>
      </c>
      <c r="F11" s="24">
        <v>27</v>
      </c>
      <c r="G11" s="28">
        <f t="shared" si="0"/>
        <v>2898.8464951197871</v>
      </c>
      <c r="H11" s="24">
        <v>8</v>
      </c>
    </row>
    <row r="12" spans="1:8" x14ac:dyDescent="0.2">
      <c r="A12" t="s">
        <v>136</v>
      </c>
      <c r="B12" s="27">
        <v>11944</v>
      </c>
      <c r="C12" t="s">
        <v>128</v>
      </c>
      <c r="D12" s="24">
        <v>1127</v>
      </c>
      <c r="E12" s="24">
        <v>65</v>
      </c>
      <c r="F12" s="24"/>
      <c r="G12" s="28">
        <f t="shared" si="0"/>
        <v>3460.5146406388644</v>
      </c>
      <c r="H12" s="24">
        <v>9</v>
      </c>
    </row>
    <row r="13" spans="1:8" x14ac:dyDescent="0.2">
      <c r="A13" t="s">
        <v>137</v>
      </c>
      <c r="B13" s="27">
        <v>113967</v>
      </c>
      <c r="C13" t="s">
        <v>138</v>
      </c>
      <c r="D13" s="24">
        <v>1087</v>
      </c>
      <c r="E13" s="24"/>
      <c r="F13" s="24"/>
      <c r="G13" s="28" t="s">
        <v>68</v>
      </c>
      <c r="H13" s="24">
        <v>12</v>
      </c>
    </row>
    <row r="14" spans="1:8" x14ac:dyDescent="0.2">
      <c r="A14" t="s">
        <v>139</v>
      </c>
      <c r="B14" s="27">
        <v>31401</v>
      </c>
      <c r="C14" t="s">
        <v>140</v>
      </c>
      <c r="D14" s="24">
        <v>1313</v>
      </c>
      <c r="E14" s="24"/>
      <c r="F14" s="24"/>
      <c r="G14" s="28" t="s">
        <v>68</v>
      </c>
      <c r="H14" s="24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0" sqref="H10"/>
    </sheetView>
  </sheetViews>
  <sheetFormatPr defaultRowHeight="12.75" x14ac:dyDescent="0.2"/>
  <sheetData>
    <row r="1" spans="1:8" ht="15" x14ac:dyDescent="0.25">
      <c r="A1" s="26" t="s">
        <v>141</v>
      </c>
      <c r="B1" s="27" t="s">
        <v>117</v>
      </c>
      <c r="C1" t="s">
        <v>142</v>
      </c>
      <c r="D1" s="24"/>
      <c r="E1" s="24"/>
      <c r="F1" s="24" t="s">
        <v>119</v>
      </c>
      <c r="G1" s="28" t="s">
        <v>143</v>
      </c>
    </row>
    <row r="2" spans="1:8" x14ac:dyDescent="0.2">
      <c r="B2" s="27"/>
      <c r="D2" s="24"/>
      <c r="E2" s="24"/>
      <c r="F2" s="24"/>
      <c r="G2" s="28"/>
    </row>
    <row r="3" spans="1:8" x14ac:dyDescent="0.2">
      <c r="A3" t="s">
        <v>121</v>
      </c>
      <c r="B3" s="27" t="s">
        <v>122</v>
      </c>
      <c r="C3" t="s">
        <v>123</v>
      </c>
      <c r="D3" s="24" t="s">
        <v>2</v>
      </c>
      <c r="E3" s="24" t="s">
        <v>124</v>
      </c>
      <c r="F3" s="24" t="s">
        <v>125</v>
      </c>
      <c r="G3" s="28" t="s">
        <v>126</v>
      </c>
    </row>
    <row r="4" spans="1:8" x14ac:dyDescent="0.2">
      <c r="A4" t="s">
        <v>129</v>
      </c>
      <c r="B4" s="27">
        <v>13956</v>
      </c>
      <c r="C4" t="s">
        <v>128</v>
      </c>
      <c r="D4" s="24">
        <v>1127</v>
      </c>
      <c r="E4" s="24">
        <v>28</v>
      </c>
      <c r="F4" s="24">
        <v>48</v>
      </c>
      <c r="G4" s="28">
        <f>((E4*60)+F4)*1000/D4</f>
        <v>1533.2741792369122</v>
      </c>
      <c r="H4" s="24">
        <v>1</v>
      </c>
    </row>
    <row r="5" spans="1:8" x14ac:dyDescent="0.2">
      <c r="A5" t="s">
        <v>127</v>
      </c>
      <c r="B5" s="27">
        <v>13345</v>
      </c>
      <c r="C5" t="s">
        <v>128</v>
      </c>
      <c r="D5" s="24">
        <v>1127</v>
      </c>
      <c r="E5" s="24">
        <v>29</v>
      </c>
      <c r="F5" s="24">
        <v>6</v>
      </c>
      <c r="G5" s="28">
        <f>((E5*60)+F5)*1000/D5</f>
        <v>1549.24578527063</v>
      </c>
      <c r="H5" s="24">
        <v>2</v>
      </c>
    </row>
    <row r="6" spans="1:8" x14ac:dyDescent="0.2">
      <c r="A6" t="s">
        <v>130</v>
      </c>
      <c r="B6" s="27">
        <v>274</v>
      </c>
      <c r="C6" t="s">
        <v>131</v>
      </c>
      <c r="D6" s="24">
        <v>879</v>
      </c>
      <c r="E6" s="24">
        <v>28</v>
      </c>
      <c r="F6" s="24">
        <v>12</v>
      </c>
      <c r="G6" s="28">
        <f>((E6*60)+F6)*1000/D6</f>
        <v>1924.9146757679182</v>
      </c>
      <c r="H6" s="24">
        <v>3</v>
      </c>
    </row>
    <row r="7" spans="1:8" x14ac:dyDescent="0.2">
      <c r="A7" t="s">
        <v>135</v>
      </c>
      <c r="B7" s="27">
        <v>11947</v>
      </c>
      <c r="C7" t="s">
        <v>128</v>
      </c>
      <c r="D7" s="24">
        <v>1127</v>
      </c>
      <c r="E7" s="24">
        <v>36</v>
      </c>
      <c r="F7" s="24">
        <v>43</v>
      </c>
      <c r="G7" s="28">
        <f>((E7*60)+F7)*1000/D7</f>
        <v>1954.7471162377994</v>
      </c>
      <c r="H7" s="24">
        <v>4</v>
      </c>
    </row>
    <row r="8" spans="1:8" x14ac:dyDescent="0.2">
      <c r="A8" t="s">
        <v>111</v>
      </c>
      <c r="B8" s="27">
        <v>13958</v>
      </c>
      <c r="C8" t="s">
        <v>128</v>
      </c>
      <c r="D8" s="24">
        <v>1127</v>
      </c>
      <c r="E8" s="24"/>
      <c r="F8" s="24"/>
      <c r="G8" s="28" t="s">
        <v>68</v>
      </c>
      <c r="H8" s="24">
        <v>8</v>
      </c>
    </row>
    <row r="9" spans="1:8" x14ac:dyDescent="0.2">
      <c r="A9" t="s">
        <v>136</v>
      </c>
      <c r="B9" s="27">
        <v>11944</v>
      </c>
      <c r="C9" t="s">
        <v>128</v>
      </c>
      <c r="D9" s="24">
        <v>1127</v>
      </c>
      <c r="E9" s="24"/>
      <c r="F9" s="24"/>
      <c r="G9" s="28" t="s">
        <v>68</v>
      </c>
      <c r="H9" s="24">
        <v>8</v>
      </c>
    </row>
    <row r="10" spans="1:8" x14ac:dyDescent="0.2">
      <c r="A10" t="s">
        <v>134</v>
      </c>
      <c r="B10" s="27">
        <v>13703</v>
      </c>
      <c r="C10" t="s">
        <v>128</v>
      </c>
      <c r="D10" s="24">
        <v>1127</v>
      </c>
      <c r="E10" s="24"/>
      <c r="F10" s="24"/>
      <c r="G10" s="28" t="s">
        <v>68</v>
      </c>
      <c r="H10" s="24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0" sqref="A10"/>
    </sheetView>
  </sheetViews>
  <sheetFormatPr defaultRowHeight="12.75" x14ac:dyDescent="0.2"/>
  <cols>
    <col min="1" max="1" width="13.75" bestFit="1" customWidth="1"/>
  </cols>
  <sheetData>
    <row r="1" spans="1:7" ht="15" x14ac:dyDescent="0.25">
      <c r="A1" s="26" t="s">
        <v>144</v>
      </c>
      <c r="B1" s="27" t="s">
        <v>117</v>
      </c>
      <c r="C1" t="s">
        <v>145</v>
      </c>
      <c r="D1" s="25"/>
      <c r="E1" s="25"/>
      <c r="F1" s="25" t="s">
        <v>119</v>
      </c>
      <c r="G1" s="28" t="s">
        <v>146</v>
      </c>
    </row>
    <row r="2" spans="1:7" x14ac:dyDescent="0.2">
      <c r="B2" s="27"/>
      <c r="D2" s="25"/>
      <c r="E2" s="25"/>
      <c r="F2" s="25"/>
      <c r="G2" s="28"/>
    </row>
    <row r="3" spans="1:7" x14ac:dyDescent="0.2">
      <c r="A3" t="s">
        <v>121</v>
      </c>
      <c r="B3" s="27" t="s">
        <v>122</v>
      </c>
      <c r="C3" t="s">
        <v>123</v>
      </c>
      <c r="D3" s="25" t="s">
        <v>2</v>
      </c>
      <c r="E3" s="25" t="s">
        <v>124</v>
      </c>
      <c r="F3" s="25" t="s">
        <v>125</v>
      </c>
      <c r="G3" s="28" t="s">
        <v>126</v>
      </c>
    </row>
    <row r="4" spans="1:7" x14ac:dyDescent="0.2">
      <c r="A4" t="s">
        <v>147</v>
      </c>
      <c r="B4" s="27">
        <v>13345</v>
      </c>
      <c r="C4" t="s">
        <v>148</v>
      </c>
      <c r="D4" s="25">
        <v>1087</v>
      </c>
      <c r="E4" s="25">
        <v>37</v>
      </c>
      <c r="F4" s="25">
        <v>18</v>
      </c>
      <c r="G4" s="28">
        <f t="shared" ref="G4:G10" si="0">((E4*60)+F4)*1000/D4</f>
        <v>2058.8776448942044</v>
      </c>
    </row>
    <row r="5" spans="1:7" x14ac:dyDescent="0.2">
      <c r="A5" t="s">
        <v>137</v>
      </c>
      <c r="B5" s="27">
        <v>113967</v>
      </c>
      <c r="C5" t="s">
        <v>148</v>
      </c>
      <c r="D5" s="25">
        <v>1087</v>
      </c>
      <c r="E5" s="25">
        <v>37</v>
      </c>
      <c r="F5" s="25">
        <v>23</v>
      </c>
      <c r="G5" s="28">
        <f t="shared" si="0"/>
        <v>2063.477460901564</v>
      </c>
    </row>
    <row r="6" spans="1:7" x14ac:dyDescent="0.2">
      <c r="A6" t="s">
        <v>127</v>
      </c>
      <c r="B6" s="27">
        <v>13956</v>
      </c>
      <c r="C6" t="s">
        <v>128</v>
      </c>
      <c r="D6" s="25">
        <v>1127</v>
      </c>
      <c r="E6" s="25">
        <v>39</v>
      </c>
      <c r="F6" s="25">
        <v>55</v>
      </c>
      <c r="G6" s="28">
        <f t="shared" si="0"/>
        <v>2125.1109139307896</v>
      </c>
    </row>
    <row r="7" spans="1:7" x14ac:dyDescent="0.2">
      <c r="A7" t="s">
        <v>149</v>
      </c>
      <c r="B7" s="27">
        <v>13958</v>
      </c>
      <c r="C7" t="s">
        <v>128</v>
      </c>
      <c r="D7" s="25">
        <v>1127</v>
      </c>
      <c r="E7" s="25">
        <v>40</v>
      </c>
      <c r="F7" s="25">
        <v>22</v>
      </c>
      <c r="G7" s="28">
        <f t="shared" si="0"/>
        <v>2149.0683229813662</v>
      </c>
    </row>
    <row r="8" spans="1:7" x14ac:dyDescent="0.2">
      <c r="A8" t="s">
        <v>79</v>
      </c>
      <c r="B8" s="27">
        <v>13342</v>
      </c>
      <c r="C8" t="s">
        <v>128</v>
      </c>
      <c r="D8" s="25">
        <v>1127</v>
      </c>
      <c r="E8" s="25">
        <v>43</v>
      </c>
      <c r="F8" s="25">
        <v>1</v>
      </c>
      <c r="G8" s="28">
        <f t="shared" si="0"/>
        <v>2290.150842945874</v>
      </c>
    </row>
    <row r="9" spans="1:7" x14ac:dyDescent="0.2">
      <c r="A9" t="s">
        <v>133</v>
      </c>
      <c r="B9" s="27">
        <v>1365</v>
      </c>
      <c r="C9" t="s">
        <v>128</v>
      </c>
      <c r="D9" s="25">
        <v>1127</v>
      </c>
      <c r="E9" s="25">
        <v>44</v>
      </c>
      <c r="F9" s="25">
        <v>58</v>
      </c>
      <c r="G9" s="28">
        <f t="shared" si="0"/>
        <v>2393.96628216504</v>
      </c>
    </row>
    <row r="10" spans="1:7" x14ac:dyDescent="0.2">
      <c r="A10" t="s">
        <v>139</v>
      </c>
      <c r="B10" s="27">
        <v>31401</v>
      </c>
      <c r="C10" t="s">
        <v>140</v>
      </c>
      <c r="D10" s="25">
        <v>1313</v>
      </c>
      <c r="E10" s="25">
        <v>56</v>
      </c>
      <c r="F10" s="25">
        <v>34</v>
      </c>
      <c r="G10" s="28">
        <f t="shared" si="0"/>
        <v>2584.9200304645851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6" sqref="E16"/>
    </sheetView>
  </sheetViews>
  <sheetFormatPr defaultRowHeight="12.75" x14ac:dyDescent="0.2"/>
  <cols>
    <col min="1" max="1" width="13.75" bestFit="1" customWidth="1"/>
  </cols>
  <sheetData>
    <row r="1" spans="1:7" ht="15" x14ac:dyDescent="0.25">
      <c r="A1" s="26" t="s">
        <v>152</v>
      </c>
      <c r="B1" s="27" t="s">
        <v>117</v>
      </c>
      <c r="C1" t="s">
        <v>153</v>
      </c>
      <c r="D1" s="25"/>
      <c r="E1" s="25"/>
      <c r="F1" s="25" t="s">
        <v>119</v>
      </c>
      <c r="G1" s="28" t="s">
        <v>146</v>
      </c>
    </row>
    <row r="2" spans="1:7" x14ac:dyDescent="0.2">
      <c r="B2" s="27"/>
      <c r="D2" s="25"/>
      <c r="E2" s="25"/>
      <c r="F2" s="25"/>
      <c r="G2" s="28"/>
    </row>
    <row r="3" spans="1:7" x14ac:dyDescent="0.2">
      <c r="A3" t="s">
        <v>121</v>
      </c>
      <c r="B3" s="27" t="s">
        <v>122</v>
      </c>
      <c r="C3" t="s">
        <v>123</v>
      </c>
      <c r="D3" s="25" t="s">
        <v>2</v>
      </c>
      <c r="E3" s="25" t="s">
        <v>124</v>
      </c>
      <c r="F3" s="25" t="s">
        <v>125</v>
      </c>
      <c r="G3" s="28" t="s">
        <v>126</v>
      </c>
    </row>
    <row r="4" spans="1:7" x14ac:dyDescent="0.2">
      <c r="A4" t="s">
        <v>137</v>
      </c>
      <c r="B4" s="27">
        <v>113967</v>
      </c>
      <c r="C4" t="s">
        <v>148</v>
      </c>
      <c r="D4" s="25">
        <v>1087</v>
      </c>
      <c r="E4" s="25">
        <v>62</v>
      </c>
      <c r="F4" s="25">
        <v>35</v>
      </c>
      <c r="G4" s="28">
        <f>((E4*60)+F4)*1000/D4</f>
        <v>3454.4618215271389</v>
      </c>
    </row>
    <row r="5" spans="1:7" x14ac:dyDescent="0.2">
      <c r="A5" t="s">
        <v>149</v>
      </c>
      <c r="B5" s="27">
        <v>13958</v>
      </c>
      <c r="C5" t="s">
        <v>128</v>
      </c>
      <c r="D5" s="25">
        <v>1127</v>
      </c>
      <c r="E5" s="25">
        <v>64</v>
      </c>
      <c r="F5" s="25">
        <v>55</v>
      </c>
      <c r="G5" s="28">
        <f>((E5*60)+F5)*1000/D5</f>
        <v>3456.0780834072762</v>
      </c>
    </row>
    <row r="6" spans="1:7" x14ac:dyDescent="0.2">
      <c r="A6" t="s">
        <v>127</v>
      </c>
      <c r="B6" s="27">
        <v>13956</v>
      </c>
      <c r="C6" t="s">
        <v>128</v>
      </c>
      <c r="D6" s="25">
        <v>1127</v>
      </c>
      <c r="E6" s="25">
        <v>65</v>
      </c>
      <c r="F6" s="25">
        <v>5</v>
      </c>
      <c r="G6" s="28">
        <f>((E6*60)+F6)*1000/D6</f>
        <v>3464.9511978704527</v>
      </c>
    </row>
    <row r="7" spans="1:7" x14ac:dyDescent="0.2">
      <c r="A7" t="s">
        <v>79</v>
      </c>
      <c r="B7" s="27">
        <v>13342</v>
      </c>
      <c r="C7" t="s">
        <v>128</v>
      </c>
      <c r="D7" s="25">
        <v>1127</v>
      </c>
      <c r="E7" s="25"/>
      <c r="F7" s="25"/>
      <c r="G7" s="28" t="s">
        <v>154</v>
      </c>
    </row>
    <row r="8" spans="1:7" x14ac:dyDescent="0.2">
      <c r="A8" t="s">
        <v>133</v>
      </c>
      <c r="B8" s="27">
        <v>1365</v>
      </c>
      <c r="C8" t="s">
        <v>128</v>
      </c>
      <c r="D8" s="25">
        <v>1127</v>
      </c>
      <c r="E8" s="25"/>
      <c r="F8" s="25"/>
      <c r="G8" s="28" t="s">
        <v>154</v>
      </c>
    </row>
    <row r="9" spans="1:7" x14ac:dyDescent="0.2">
      <c r="A9" t="s">
        <v>147</v>
      </c>
      <c r="B9" s="27">
        <v>13345</v>
      </c>
      <c r="C9" t="s">
        <v>148</v>
      </c>
      <c r="D9" s="25">
        <v>1087</v>
      </c>
      <c r="E9" s="25"/>
      <c r="F9" s="25"/>
      <c r="G9" s="28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workbookViewId="0">
      <selection activeCell="D16" sqref="D16"/>
    </sheetView>
  </sheetViews>
  <sheetFormatPr defaultRowHeight="12.75" x14ac:dyDescent="0.2"/>
  <cols>
    <col min="2" max="2" width="11" bestFit="1" customWidth="1"/>
  </cols>
  <sheetData>
    <row r="1" spans="1:18" ht="15" x14ac:dyDescent="0.2">
      <c r="C1" s="18" t="s">
        <v>109</v>
      </c>
      <c r="E1" s="18" t="s">
        <v>71</v>
      </c>
      <c r="G1" s="18" t="s">
        <v>72</v>
      </c>
      <c r="H1" s="19">
        <v>2013</v>
      </c>
    </row>
    <row r="2" spans="1:18" ht="15" x14ac:dyDescent="0.2">
      <c r="C2" s="18"/>
      <c r="E2" s="18"/>
      <c r="G2" s="18"/>
      <c r="H2" s="19"/>
    </row>
    <row r="3" spans="1:18" x14ac:dyDescent="0.2">
      <c r="A3" t="s">
        <v>73</v>
      </c>
      <c r="D3">
        <f>COUNTA(B11:B31)</f>
        <v>20</v>
      </c>
      <c r="F3" s="33">
        <v>40063</v>
      </c>
      <c r="G3" s="33"/>
      <c r="H3" s="33">
        <v>40077</v>
      </c>
      <c r="I3" s="33"/>
      <c r="J3" s="33">
        <v>40091</v>
      </c>
      <c r="K3" s="33"/>
      <c r="L3" s="33">
        <v>40105</v>
      </c>
      <c r="M3" s="33"/>
      <c r="O3" s="34" t="s">
        <v>74</v>
      </c>
      <c r="P3" s="34"/>
      <c r="Q3" s="34"/>
      <c r="R3" t="s">
        <v>75</v>
      </c>
    </row>
    <row r="4" spans="1:18" x14ac:dyDescent="0.2">
      <c r="A4" t="s">
        <v>76</v>
      </c>
      <c r="D4">
        <f>COUNT(F11:M11)</f>
        <v>7</v>
      </c>
      <c r="E4" t="s">
        <v>77</v>
      </c>
      <c r="F4" s="33" t="s">
        <v>62</v>
      </c>
      <c r="G4" s="33"/>
      <c r="H4" s="33" t="s">
        <v>40</v>
      </c>
      <c r="I4" s="33"/>
      <c r="J4" s="33" t="s">
        <v>84</v>
      </c>
      <c r="K4" s="33"/>
      <c r="L4" s="33" t="s">
        <v>150</v>
      </c>
      <c r="M4" s="33"/>
      <c r="O4" t="s">
        <v>80</v>
      </c>
      <c r="P4" t="s">
        <v>81</v>
      </c>
      <c r="Q4" t="s">
        <v>82</v>
      </c>
    </row>
    <row r="5" spans="1:18" x14ac:dyDescent="0.2">
      <c r="A5" t="s">
        <v>83</v>
      </c>
      <c r="D5">
        <f>IF(ISODD(D4),D4/2+0.5,D4/2+1)</f>
        <v>4</v>
      </c>
      <c r="F5" s="20"/>
      <c r="G5" s="20"/>
      <c r="H5" s="33" t="s">
        <v>78</v>
      </c>
      <c r="I5" s="33"/>
      <c r="J5" s="33" t="s">
        <v>78</v>
      </c>
      <c r="K5" s="33"/>
      <c r="L5" s="33"/>
      <c r="M5" s="33"/>
    </row>
    <row r="6" spans="1:18" x14ac:dyDescent="0.2">
      <c r="A6" t="s">
        <v>85</v>
      </c>
      <c r="D6">
        <f>D4-D5</f>
        <v>3</v>
      </c>
      <c r="E6" t="s">
        <v>86</v>
      </c>
      <c r="F6" s="33" t="s">
        <v>87</v>
      </c>
      <c r="G6" s="33"/>
      <c r="H6" s="33" t="s">
        <v>87</v>
      </c>
      <c r="I6" s="33"/>
      <c r="J6" s="33" t="s">
        <v>87</v>
      </c>
      <c r="K6" s="33"/>
      <c r="L6" s="33" t="s">
        <v>87</v>
      </c>
      <c r="M6" s="33"/>
    </row>
    <row r="7" spans="1:18" x14ac:dyDescent="0.2">
      <c r="E7" t="s">
        <v>88</v>
      </c>
      <c r="F7" s="33"/>
      <c r="G7" s="33"/>
      <c r="H7" s="33" t="s">
        <v>90</v>
      </c>
      <c r="I7" s="33"/>
      <c r="J7" s="33" t="s">
        <v>79</v>
      </c>
      <c r="K7" s="33"/>
      <c r="L7" s="20"/>
      <c r="M7" s="20"/>
    </row>
    <row r="8" spans="1:18" ht="15" x14ac:dyDescent="0.25"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8" ht="15" x14ac:dyDescent="0.25">
      <c r="C9" t="s">
        <v>89</v>
      </c>
      <c r="F9" s="21">
        <v>13</v>
      </c>
      <c r="G9" s="21">
        <v>0</v>
      </c>
      <c r="H9" s="21">
        <v>8</v>
      </c>
      <c r="I9" s="21">
        <v>8</v>
      </c>
      <c r="J9" s="21">
        <v>7</v>
      </c>
      <c r="K9" s="21">
        <v>7</v>
      </c>
      <c r="L9" s="21">
        <v>5</v>
      </c>
      <c r="M9" s="21">
        <v>5</v>
      </c>
    </row>
    <row r="10" spans="1:18" ht="15" x14ac:dyDescent="0.25">
      <c r="F10" s="21"/>
      <c r="G10" s="21"/>
      <c r="H10" s="21"/>
      <c r="I10" s="21"/>
      <c r="J10" s="21"/>
      <c r="K10" s="21"/>
      <c r="L10" s="21"/>
      <c r="M10" s="21"/>
    </row>
    <row r="11" spans="1:18" x14ac:dyDescent="0.2">
      <c r="B11" t="s">
        <v>110</v>
      </c>
      <c r="C11" t="s">
        <v>67</v>
      </c>
      <c r="F11">
        <f>$D$3+2</f>
        <v>22</v>
      </c>
      <c r="G11" s="22"/>
      <c r="H11">
        <v>1</v>
      </c>
      <c r="I11">
        <v>1</v>
      </c>
      <c r="J11">
        <v>1</v>
      </c>
      <c r="K11">
        <v>2</v>
      </c>
      <c r="L11">
        <v>3</v>
      </c>
      <c r="M11">
        <v>3</v>
      </c>
      <c r="O11">
        <f>SUM(F11:M11)</f>
        <v>33</v>
      </c>
      <c r="P11">
        <f>LARGE(F11:M11,1)+LARGE(F11:M11,2)+LARGE(F11:M11,3)</f>
        <v>28</v>
      </c>
      <c r="Q11">
        <f>O11-P11</f>
        <v>5</v>
      </c>
      <c r="R11">
        <f>RANK(Q11,$Q$11:$Q$30,1)</f>
        <v>1</v>
      </c>
    </row>
    <row r="12" spans="1:18" x14ac:dyDescent="0.2">
      <c r="B12" t="s">
        <v>56</v>
      </c>
      <c r="C12" t="s">
        <v>38</v>
      </c>
      <c r="F12">
        <v>2</v>
      </c>
      <c r="G12" s="22"/>
      <c r="H12">
        <v>3</v>
      </c>
      <c r="I12">
        <v>2</v>
      </c>
      <c r="J12">
        <v>12</v>
      </c>
      <c r="K12">
        <f>$D$3+2</f>
        <v>22</v>
      </c>
      <c r="L12">
        <v>2</v>
      </c>
      <c r="M12">
        <v>1</v>
      </c>
      <c r="O12">
        <f>SUM(F12:M12)</f>
        <v>44</v>
      </c>
      <c r="P12">
        <f>LARGE(F12:M12,1)+LARGE(F12:M12,2)+LARGE(F12:M12,3)</f>
        <v>37</v>
      </c>
      <c r="Q12">
        <f>O12-P12</f>
        <v>7</v>
      </c>
      <c r="R12">
        <f>RANK(Q12,$Q$11:$Q$30,1)</f>
        <v>2</v>
      </c>
    </row>
    <row r="13" spans="1:18" x14ac:dyDescent="0.2">
      <c r="B13" t="s">
        <v>102</v>
      </c>
      <c r="C13" t="s">
        <v>41</v>
      </c>
      <c r="F13">
        <v>1</v>
      </c>
      <c r="G13" s="22"/>
      <c r="H13">
        <v>2</v>
      </c>
      <c r="I13">
        <v>5</v>
      </c>
      <c r="J13">
        <v>5</v>
      </c>
      <c r="K13">
        <f>$D$3+2</f>
        <v>22</v>
      </c>
      <c r="L13">
        <f>$D$3+2</f>
        <v>22</v>
      </c>
      <c r="M13">
        <f>$D$3+2</f>
        <v>22</v>
      </c>
      <c r="O13">
        <f>SUM(F13:M13)</f>
        <v>79</v>
      </c>
      <c r="P13">
        <f>LARGE(F13:M13,1)+LARGE(F13:M13,2)+LARGE(F13:M13,3)</f>
        <v>66</v>
      </c>
      <c r="Q13">
        <f>O13-P13</f>
        <v>13</v>
      </c>
      <c r="R13">
        <f>RANK(Q13,$Q$11:$Q$30,1)</f>
        <v>3</v>
      </c>
    </row>
    <row r="14" spans="1:18" x14ac:dyDescent="0.2">
      <c r="B14" t="s">
        <v>100</v>
      </c>
      <c r="C14" t="s">
        <v>63</v>
      </c>
      <c r="F14">
        <v>4</v>
      </c>
      <c r="G14" s="22"/>
      <c r="H14">
        <v>5</v>
      </c>
      <c r="I14">
        <v>4</v>
      </c>
      <c r="J14">
        <f>$D$3+2</f>
        <v>22</v>
      </c>
      <c r="K14">
        <f>$D$3+2</f>
        <v>22</v>
      </c>
      <c r="L14">
        <v>5</v>
      </c>
      <c r="M14">
        <v>7</v>
      </c>
      <c r="O14">
        <f>SUM(F14:M14)</f>
        <v>69</v>
      </c>
      <c r="P14">
        <f>LARGE(F14:M14,1)+LARGE(F14:M14,2)+LARGE(F14:M14,3)</f>
        <v>51</v>
      </c>
      <c r="Q14">
        <f>O14-P14</f>
        <v>18</v>
      </c>
      <c r="R14">
        <f>RANK(Q14,$Q$11:$Q$30,1)</f>
        <v>4</v>
      </c>
    </row>
    <row r="15" spans="1:18" x14ac:dyDescent="0.2">
      <c r="B15" t="s">
        <v>59</v>
      </c>
      <c r="C15" t="s">
        <v>35</v>
      </c>
      <c r="F15">
        <v>7</v>
      </c>
      <c r="G15" s="22"/>
      <c r="H15">
        <v>6</v>
      </c>
      <c r="I15">
        <v>6</v>
      </c>
      <c r="J15">
        <v>4</v>
      </c>
      <c r="K15">
        <v>3</v>
      </c>
      <c r="L15">
        <f>$D$3+2</f>
        <v>22</v>
      </c>
      <c r="M15">
        <f>$D$3+2</f>
        <v>22</v>
      </c>
      <c r="O15">
        <f>SUM(F15:M15)</f>
        <v>70</v>
      </c>
      <c r="P15">
        <f>LARGE(F15:M15,1)+LARGE(F15:M15,2)+LARGE(F15:M15,3)</f>
        <v>51</v>
      </c>
      <c r="Q15">
        <f>O15-P15</f>
        <v>19</v>
      </c>
      <c r="R15">
        <f>RANK(Q15,$Q$11:$Q$30,1)</f>
        <v>5</v>
      </c>
    </row>
    <row r="16" spans="1:18" x14ac:dyDescent="0.2">
      <c r="B16" t="s">
        <v>96</v>
      </c>
      <c r="C16" t="s">
        <v>47</v>
      </c>
      <c r="F16">
        <v>10</v>
      </c>
      <c r="G16" s="22"/>
      <c r="H16">
        <v>8</v>
      </c>
      <c r="I16">
        <v>7</v>
      </c>
      <c r="J16">
        <v>9</v>
      </c>
      <c r="K16">
        <v>8</v>
      </c>
      <c r="L16">
        <f>$D$3+2</f>
        <v>22</v>
      </c>
      <c r="M16">
        <f>$D$3+2</f>
        <v>22</v>
      </c>
      <c r="O16">
        <f>SUM(F16:M16)</f>
        <v>86</v>
      </c>
      <c r="P16">
        <f>LARGE(F16:M16,1)+LARGE(F16:M16,2)+LARGE(F16:M16,3)</f>
        <v>54</v>
      </c>
      <c r="Q16">
        <f>O16-P16</f>
        <v>32</v>
      </c>
      <c r="R16">
        <f>RANK(Q16,$Q$11:$Q$30,1)</f>
        <v>6</v>
      </c>
    </row>
    <row r="17" spans="1:18" x14ac:dyDescent="0.2">
      <c r="B17" t="s">
        <v>98</v>
      </c>
      <c r="C17" t="s">
        <v>39</v>
      </c>
      <c r="F17">
        <v>3</v>
      </c>
      <c r="G17" s="22"/>
      <c r="H17">
        <f>$D$3+2</f>
        <v>22</v>
      </c>
      <c r="I17">
        <f>$D$3+2</f>
        <v>22</v>
      </c>
      <c r="J17">
        <f>$D$3+2</f>
        <v>22</v>
      </c>
      <c r="K17">
        <f>$D$3+2</f>
        <v>22</v>
      </c>
      <c r="L17">
        <v>1</v>
      </c>
      <c r="M17">
        <v>7</v>
      </c>
      <c r="O17">
        <f>SUM(F17:M17)</f>
        <v>99</v>
      </c>
      <c r="P17">
        <f>LARGE(F17:M17,1)+LARGE(F17:M17,2)+LARGE(F17:M17,3)</f>
        <v>66</v>
      </c>
      <c r="Q17">
        <f>O17-P17</f>
        <v>33</v>
      </c>
      <c r="R17">
        <f>RANK(Q17,$Q$11:$Q$30,1)</f>
        <v>7</v>
      </c>
    </row>
    <row r="18" spans="1:18" x14ac:dyDescent="0.2">
      <c r="B18" t="s">
        <v>95</v>
      </c>
      <c r="C18" t="s">
        <v>37</v>
      </c>
      <c r="F18">
        <v>14</v>
      </c>
      <c r="G18" s="22"/>
      <c r="H18">
        <f>$D$3+2</f>
        <v>22</v>
      </c>
      <c r="I18">
        <f>$D$3+2</f>
        <v>22</v>
      </c>
      <c r="J18">
        <v>3</v>
      </c>
      <c r="K18">
        <v>1</v>
      </c>
      <c r="L18">
        <f>$D$3+2</f>
        <v>22</v>
      </c>
      <c r="M18">
        <f>$D$3+2</f>
        <v>22</v>
      </c>
      <c r="O18">
        <f>SUM(F18:M18)</f>
        <v>106</v>
      </c>
      <c r="P18">
        <f>LARGE(F18:M18,1)+LARGE(F18:M18,2)+LARGE(F18:M18,3)</f>
        <v>66</v>
      </c>
      <c r="Q18">
        <f>O18-P18</f>
        <v>40</v>
      </c>
      <c r="R18">
        <f>RANK(Q18,$Q$11:$Q$30,1)</f>
        <v>8</v>
      </c>
    </row>
    <row r="19" spans="1:18" x14ac:dyDescent="0.2">
      <c r="B19" t="s">
        <v>113</v>
      </c>
      <c r="C19" t="s">
        <v>52</v>
      </c>
      <c r="F19">
        <f>$D$3+2</f>
        <v>22</v>
      </c>
      <c r="G19" s="22"/>
      <c r="H19">
        <f>$D$3+2</f>
        <v>22</v>
      </c>
      <c r="I19">
        <f>$D$3+2</f>
        <v>22</v>
      </c>
      <c r="J19">
        <v>6</v>
      </c>
      <c r="K19">
        <f>$D$3+2</f>
        <v>22</v>
      </c>
      <c r="L19">
        <v>6</v>
      </c>
      <c r="M19">
        <v>7</v>
      </c>
      <c r="O19">
        <f>SUM(F19:M19)</f>
        <v>107</v>
      </c>
      <c r="P19">
        <f>LARGE(F19:M19,1)+LARGE(F19:M19,2)+LARGE(F19:M19,3)</f>
        <v>66</v>
      </c>
      <c r="Q19">
        <f>O19-P19</f>
        <v>41</v>
      </c>
      <c r="R19">
        <f>RANK(Q19,$Q$11:$Q$30,1)</f>
        <v>9</v>
      </c>
    </row>
    <row r="20" spans="1:18" x14ac:dyDescent="0.2">
      <c r="B20" t="s">
        <v>103</v>
      </c>
      <c r="C20" t="s">
        <v>43</v>
      </c>
      <c r="F20">
        <v>6</v>
      </c>
      <c r="G20" s="22"/>
      <c r="H20">
        <f>$D$3+2</f>
        <v>22</v>
      </c>
      <c r="I20">
        <f>$D$3+2</f>
        <v>22</v>
      </c>
      <c r="J20">
        <v>7</v>
      </c>
      <c r="K20">
        <v>8</v>
      </c>
      <c r="L20">
        <f>$D$3+2</f>
        <v>22</v>
      </c>
      <c r="M20">
        <f>$D$3+2</f>
        <v>22</v>
      </c>
      <c r="O20">
        <f>SUM(F20:M20)</f>
        <v>109</v>
      </c>
      <c r="P20">
        <f>LARGE(F20:M20,1)+LARGE(F20:M20,2)+LARGE(F20:M20,3)</f>
        <v>66</v>
      </c>
      <c r="Q20">
        <f>O20-P20</f>
        <v>43</v>
      </c>
      <c r="R20">
        <f>RANK(Q20,$Q$11:$Q$30,1)</f>
        <v>10</v>
      </c>
    </row>
    <row r="21" spans="1:18" x14ac:dyDescent="0.2">
      <c r="B21" t="s">
        <v>112</v>
      </c>
      <c r="C21" t="s">
        <v>151</v>
      </c>
      <c r="F21">
        <f>$D$3+2</f>
        <v>22</v>
      </c>
      <c r="G21" s="22"/>
      <c r="H21">
        <f>$D$3+2</f>
        <v>22</v>
      </c>
      <c r="I21">
        <f>$D$3+2</f>
        <v>22</v>
      </c>
      <c r="J21">
        <f>$D$3+2</f>
        <v>22</v>
      </c>
      <c r="K21">
        <f>$D$3+2</f>
        <v>22</v>
      </c>
      <c r="L21">
        <v>4</v>
      </c>
      <c r="M21">
        <v>2</v>
      </c>
      <c r="O21">
        <f>SUM(F21:M21)</f>
        <v>116</v>
      </c>
      <c r="P21">
        <f>LARGE(F21:M21,1)+LARGE(F21:M21,2)+LARGE(F21:M21,3)</f>
        <v>66</v>
      </c>
      <c r="Q21">
        <f>O21-P21</f>
        <v>50</v>
      </c>
      <c r="R21">
        <f>RANK(Q21,$Q$11:$Q$30,1)</f>
        <v>11</v>
      </c>
    </row>
    <row r="22" spans="1:18" x14ac:dyDescent="0.2">
      <c r="B22" t="s">
        <v>155</v>
      </c>
      <c r="C22" t="s">
        <v>62</v>
      </c>
      <c r="F22">
        <f>$D$3+2</f>
        <v>22</v>
      </c>
      <c r="G22" s="22"/>
      <c r="H22">
        <v>4</v>
      </c>
      <c r="I22">
        <v>3</v>
      </c>
      <c r="J22">
        <f>$D$3+2</f>
        <v>22</v>
      </c>
      <c r="K22">
        <f>$D$3+2</f>
        <v>22</v>
      </c>
      <c r="L22">
        <f>$D$3+2</f>
        <v>22</v>
      </c>
      <c r="M22">
        <f>$D$3+2</f>
        <v>22</v>
      </c>
      <c r="O22">
        <f>SUM(F22:M22)</f>
        <v>117</v>
      </c>
      <c r="P22">
        <f>LARGE(F22:M22,1)+LARGE(F22:M22,2)+LARGE(F22:M22,3)</f>
        <v>66</v>
      </c>
      <c r="Q22">
        <f>O22-P22</f>
        <v>51</v>
      </c>
      <c r="R22">
        <f>RANK(Q22,$Q$11:$Q$30,1)</f>
        <v>12</v>
      </c>
    </row>
    <row r="23" spans="1:18" x14ac:dyDescent="0.2">
      <c r="B23" t="s">
        <v>112</v>
      </c>
      <c r="C23" t="s">
        <v>111</v>
      </c>
      <c r="F23">
        <f>$D$3+2</f>
        <v>22</v>
      </c>
      <c r="G23" s="22"/>
      <c r="H23">
        <f>$D$3+2</f>
        <v>22</v>
      </c>
      <c r="I23">
        <f>$D$3+2</f>
        <v>22</v>
      </c>
      <c r="J23">
        <v>2</v>
      </c>
      <c r="K23">
        <v>8</v>
      </c>
      <c r="L23">
        <f>$D$3+2</f>
        <v>22</v>
      </c>
      <c r="M23">
        <f>$D$3+2</f>
        <v>22</v>
      </c>
      <c r="O23">
        <f>SUM(F23:M23)</f>
        <v>120</v>
      </c>
      <c r="P23">
        <f>LARGE(F23:M23,1)+LARGE(F23:M23,2)+LARGE(F23:M23,3)</f>
        <v>66</v>
      </c>
      <c r="Q23">
        <f>O23-P23</f>
        <v>54</v>
      </c>
      <c r="R23">
        <f>RANK(Q23,$Q$11:$Q$30,1)</f>
        <v>13</v>
      </c>
    </row>
    <row r="24" spans="1:18" x14ac:dyDescent="0.2">
      <c r="B24" t="s">
        <v>94</v>
      </c>
      <c r="C24" t="s">
        <v>36</v>
      </c>
      <c r="F24">
        <v>14</v>
      </c>
      <c r="G24" s="22"/>
      <c r="H24">
        <f>$D$3+2</f>
        <v>22</v>
      </c>
      <c r="I24">
        <f>$D$3+2</f>
        <v>22</v>
      </c>
      <c r="J24">
        <v>12</v>
      </c>
      <c r="K24">
        <f>$D$3+2</f>
        <v>22</v>
      </c>
      <c r="L24">
        <v>7</v>
      </c>
      <c r="M24">
        <v>22</v>
      </c>
      <c r="O24">
        <f>SUM(F24:M24)</f>
        <v>121</v>
      </c>
      <c r="P24">
        <f>LARGE(F24:M24,1)+LARGE(F24:M24,2)+LARGE(F24:M24,3)</f>
        <v>66</v>
      </c>
      <c r="Q24">
        <f>O24-P24</f>
        <v>55</v>
      </c>
      <c r="R24">
        <f>RANK(Q24,$Q$11:$Q$30,1)</f>
        <v>14</v>
      </c>
    </row>
    <row r="25" spans="1:18" x14ac:dyDescent="0.2">
      <c r="B25" t="s">
        <v>114</v>
      </c>
      <c r="C25" t="s">
        <v>115</v>
      </c>
      <c r="F25">
        <f>$D$3+2</f>
        <v>22</v>
      </c>
      <c r="G25" s="22"/>
      <c r="H25">
        <f>$D$3+2</f>
        <v>22</v>
      </c>
      <c r="I25">
        <f>$D$3+2</f>
        <v>22</v>
      </c>
      <c r="J25">
        <v>8</v>
      </c>
      <c r="K25">
        <v>4</v>
      </c>
      <c r="L25">
        <f>$D$3+2</f>
        <v>22</v>
      </c>
      <c r="M25">
        <f>$D$3+2</f>
        <v>22</v>
      </c>
      <c r="O25">
        <f>SUM(F25:M25)</f>
        <v>122</v>
      </c>
      <c r="P25">
        <f>LARGE(F25:M25,1)+LARGE(F25:M25,2)+LARGE(F25:M25,3)</f>
        <v>66</v>
      </c>
      <c r="Q25">
        <f>O25-P25</f>
        <v>56</v>
      </c>
      <c r="R25">
        <f>RANK(Q25,$Q$11:$Q$30,1)</f>
        <v>15</v>
      </c>
    </row>
    <row r="26" spans="1:18" x14ac:dyDescent="0.2">
      <c r="B26" t="s">
        <v>61</v>
      </c>
      <c r="C26" t="s">
        <v>107</v>
      </c>
      <c r="F26">
        <f>$D$3+2</f>
        <v>22</v>
      </c>
      <c r="G26" s="22"/>
      <c r="H26">
        <v>7</v>
      </c>
      <c r="I26">
        <v>9</v>
      </c>
      <c r="J26">
        <f>$D$3+2</f>
        <v>22</v>
      </c>
      <c r="K26">
        <f>$D$3+2</f>
        <v>22</v>
      </c>
      <c r="L26">
        <f>$D$3+2</f>
        <v>22</v>
      </c>
      <c r="M26">
        <f>$D$3+2</f>
        <v>22</v>
      </c>
      <c r="O26">
        <f>SUM(F26:M26)</f>
        <v>126</v>
      </c>
      <c r="P26">
        <f>LARGE(F26:M26,1)+LARGE(F26:M26,2)+LARGE(F26:M26,3)</f>
        <v>66</v>
      </c>
      <c r="Q26">
        <f>O26-P26</f>
        <v>60</v>
      </c>
      <c r="R26">
        <f>RANK(Q26,$Q$11:$Q$30,1)</f>
        <v>16</v>
      </c>
    </row>
    <row r="27" spans="1:18" x14ac:dyDescent="0.2">
      <c r="B27" t="s">
        <v>101</v>
      </c>
      <c r="C27" t="s">
        <v>42</v>
      </c>
      <c r="F27">
        <v>5</v>
      </c>
      <c r="G27" s="22"/>
      <c r="H27">
        <f>$D$3+2</f>
        <v>22</v>
      </c>
      <c r="I27">
        <f>$D$3+2</f>
        <v>22</v>
      </c>
      <c r="J27">
        <f>$D$3+2</f>
        <v>22</v>
      </c>
      <c r="K27">
        <f>$D$3+2</f>
        <v>22</v>
      </c>
      <c r="L27">
        <f>$D$3+2</f>
        <v>22</v>
      </c>
      <c r="M27">
        <f>$D$3+2</f>
        <v>22</v>
      </c>
      <c r="O27">
        <f>SUM(F27:M27)</f>
        <v>137</v>
      </c>
      <c r="P27">
        <f>LARGE(F27:M27,1)+LARGE(F27:M27,2)+LARGE(F27:M27,3)</f>
        <v>66</v>
      </c>
      <c r="Q27">
        <f>O27-P27</f>
        <v>71</v>
      </c>
      <c r="R27">
        <f>RANK(Q27,$Q$11:$Q$30,1)</f>
        <v>17</v>
      </c>
    </row>
    <row r="28" spans="1:18" x14ac:dyDescent="0.2">
      <c r="B28" t="s">
        <v>49</v>
      </c>
      <c r="C28" t="s">
        <v>44</v>
      </c>
      <c r="F28">
        <v>8</v>
      </c>
      <c r="G28" s="22"/>
      <c r="H28">
        <f>$D$3+2</f>
        <v>22</v>
      </c>
      <c r="I28">
        <f>$D$3+2</f>
        <v>22</v>
      </c>
      <c r="J28">
        <f>$D$3+2</f>
        <v>22</v>
      </c>
      <c r="K28">
        <f>$D$3+2</f>
        <v>22</v>
      </c>
      <c r="L28">
        <f>$D$3+2</f>
        <v>22</v>
      </c>
      <c r="M28">
        <f>$D$3+2</f>
        <v>22</v>
      </c>
      <c r="O28">
        <f>SUM(F28:M28)</f>
        <v>140</v>
      </c>
      <c r="P28">
        <f>LARGE(F28:M28,1)+LARGE(F28:M28,2)+LARGE(F28:M28,3)</f>
        <v>66</v>
      </c>
      <c r="Q28">
        <f>O28-P28</f>
        <v>74</v>
      </c>
      <c r="R28">
        <f>RANK(Q28,$Q$11:$Q$30,1)</f>
        <v>18</v>
      </c>
    </row>
    <row r="29" spans="1:18" x14ac:dyDescent="0.2">
      <c r="B29" t="s">
        <v>99</v>
      </c>
      <c r="C29" t="s">
        <v>45</v>
      </c>
      <c r="F29">
        <v>9</v>
      </c>
      <c r="G29" s="22"/>
      <c r="H29">
        <f>$D$3+2</f>
        <v>22</v>
      </c>
      <c r="I29">
        <f>$D$3+2</f>
        <v>22</v>
      </c>
      <c r="J29">
        <f>$D$3+2</f>
        <v>22</v>
      </c>
      <c r="K29">
        <f>$D$3+2</f>
        <v>22</v>
      </c>
      <c r="L29">
        <f>$D$3+2</f>
        <v>22</v>
      </c>
      <c r="M29">
        <f>$D$3+2</f>
        <v>22</v>
      </c>
      <c r="O29">
        <f>SUM(F29:M29)</f>
        <v>141</v>
      </c>
      <c r="P29">
        <f>LARGE(F29:M29,1)+LARGE(F29:M29,2)+LARGE(F29:M29,3)</f>
        <v>66</v>
      </c>
      <c r="Q29">
        <f>O29-P29</f>
        <v>75</v>
      </c>
      <c r="R29">
        <f>RANK(Q29,$Q$11:$Q$30,1)</f>
        <v>19</v>
      </c>
    </row>
    <row r="30" spans="1:18" x14ac:dyDescent="0.2">
      <c r="B30" t="s">
        <v>97</v>
      </c>
      <c r="C30" t="s">
        <v>46</v>
      </c>
      <c r="F30">
        <v>14</v>
      </c>
      <c r="G30" s="22"/>
      <c r="H30">
        <f>$D$3+2</f>
        <v>22</v>
      </c>
      <c r="I30">
        <f>$D$3+2</f>
        <v>22</v>
      </c>
      <c r="J30">
        <f>$D$3+2</f>
        <v>22</v>
      </c>
      <c r="K30">
        <f>$D$3+2</f>
        <v>22</v>
      </c>
      <c r="L30">
        <f>$D$3+2</f>
        <v>22</v>
      </c>
      <c r="M30">
        <f>$D$3+2</f>
        <v>22</v>
      </c>
      <c r="O30">
        <f>SUM(F30:M30)</f>
        <v>146</v>
      </c>
      <c r="P30">
        <f>LARGE(F30:M30,1)+LARGE(F30:M30,2)+LARGE(F30:M30,3)</f>
        <v>66</v>
      </c>
      <c r="Q30">
        <f>O30-P30</f>
        <v>80</v>
      </c>
      <c r="R30">
        <f>RANK(Q30,$Q$11:$Q$30,1)</f>
        <v>20</v>
      </c>
    </row>
    <row r="32" spans="1:18" x14ac:dyDescent="0.2">
      <c r="A32" s="23" t="s">
        <v>91</v>
      </c>
    </row>
    <row r="33" spans="1:1" x14ac:dyDescent="0.2">
      <c r="A33" s="23" t="s">
        <v>92</v>
      </c>
    </row>
    <row r="34" spans="1:1" x14ac:dyDescent="0.2">
      <c r="A34" s="23" t="s">
        <v>93</v>
      </c>
    </row>
  </sheetData>
  <sortState ref="A11:R30">
    <sortCondition ref="R11:R30"/>
  </sortState>
  <mergeCells count="19">
    <mergeCell ref="F6:G6"/>
    <mergeCell ref="H6:I6"/>
    <mergeCell ref="J6:K6"/>
    <mergeCell ref="L6:M6"/>
    <mergeCell ref="F7:G7"/>
    <mergeCell ref="H7:I7"/>
    <mergeCell ref="J7:K7"/>
    <mergeCell ref="F4:G4"/>
    <mergeCell ref="H4:I4"/>
    <mergeCell ref="J4:K4"/>
    <mergeCell ref="L4:M4"/>
    <mergeCell ref="H5:I5"/>
    <mergeCell ref="J5:K5"/>
    <mergeCell ref="L5:M5"/>
    <mergeCell ref="F3:G3"/>
    <mergeCell ref="H3:I3"/>
    <mergeCell ref="J3:K3"/>
    <mergeCell ref="L3:M3"/>
    <mergeCell ref="O3:Q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Race 1</vt:lpstr>
      <vt:lpstr>Race 3</vt:lpstr>
      <vt:lpstr>Race 4</vt:lpstr>
      <vt:lpstr>Race 5</vt:lpstr>
      <vt:lpstr>Race 6</vt:lpstr>
      <vt:lpstr>Race 7</vt:lpstr>
      <vt:lpstr>Race 8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Rik Alewijnse</cp:lastModifiedBy>
  <cp:lastPrinted>2013-10-04T13:58:07Z</cp:lastPrinted>
  <dcterms:created xsi:type="dcterms:W3CDTF">2011-03-28T17:05:43Z</dcterms:created>
  <dcterms:modified xsi:type="dcterms:W3CDTF">2013-10-20T19:09:02Z</dcterms:modified>
</cp:coreProperties>
</file>